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5\04 апрель\12. Публикация СУ-2028 на сайте 250430\"/>
    </mc:Choice>
  </mc:AlternateContent>
  <bookViews>
    <workbookView xWindow="0" yWindow="0" windowWidth="22260" windowHeight="12645" tabRatio="809"/>
  </bookViews>
  <sheets>
    <sheet name="Дефл год Базовый_Site" sheetId="13" r:id="rId1"/>
    <sheet name="ИЦП кв Базовый_Site" sheetId="19" r:id="rId2"/>
    <sheet name="Лист3 (2)" sheetId="11" state="hidden" r:id="rId3"/>
    <sheet name="Лист1 (2)" sheetId="7" state="hidden" r:id="rId4"/>
  </sheets>
  <externalReferences>
    <externalReference r:id="rId5"/>
    <externalReference r:id="rId6"/>
    <externalReference r:id="rId7"/>
    <externalReference r:id="rId8"/>
  </externalReferences>
  <definedNames>
    <definedName name="_inf2007" localSheetId="1">#REF!</definedName>
    <definedName name="_inf2007">#REF!</definedName>
    <definedName name="_inf2008" localSheetId="1">#REF!</definedName>
    <definedName name="_inf2008">#REF!</definedName>
    <definedName name="_inf2009" localSheetId="1">#REF!</definedName>
    <definedName name="_inf2009">#REF!</definedName>
    <definedName name="_inf2010" localSheetId="1">#REF!</definedName>
    <definedName name="_inf2010">#REF!</definedName>
    <definedName name="_inf2011" localSheetId="1">#REF!</definedName>
    <definedName name="_inf2011">#REF!</definedName>
    <definedName name="_inf2012" localSheetId="1">#REF!</definedName>
    <definedName name="_inf2012">#REF!</definedName>
    <definedName name="_inf2013" localSheetId="1">#REF!</definedName>
    <definedName name="_inf2013">#REF!</definedName>
    <definedName name="_inf2014" localSheetId="1">#REF!</definedName>
    <definedName name="_inf2014">#REF!</definedName>
    <definedName name="_inf2015" localSheetId="1">#REF!</definedName>
    <definedName name="_inf2015">#REF!</definedName>
    <definedName name="_xlnm._FilterDatabase" localSheetId="0" hidden="1">'Дефл год Базовый_Site'!$A$4:$A$106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Z_01CA8EBB_0C4C_4010_811F_073E57232CD7_.wvu.FilterData" localSheetId="0" hidden="1">'Дефл год Базовый_Site'!$A$5:$A$106</definedName>
    <definedName name="Z_0ED5301B_3B9B_4028_A009_D402EF13F98D_.wvu.FilterData" localSheetId="0" hidden="1">'Дефл год Базовый_Site'!$A$5:$A$100</definedName>
    <definedName name="Z_13B89219_28C6_4883_87AC_E0D1795AD51D_.wvu.FilterData" localSheetId="0" hidden="1">'Дефл год Базовый_Site'!$A$5:$A$100</definedName>
    <definedName name="Z_268023C0_9BC0_40EB_A535_38BF110897FA_.wvu.FilterData" localSheetId="0" hidden="1">'Дефл год Базовый_Site'!$A$5:$A$100</definedName>
    <definedName name="Z_3DEEBB3D_1270_47DE_834F_86032DB959D9_.wvu.FilterData" localSheetId="0" hidden="1">'Дефл год Базовый_Site'!$A$5:$A$100</definedName>
    <definedName name="Z_4E2D07F0_76DB_4630_BC1D_F4D5A502B378_.wvu.FilterData" localSheetId="0" hidden="1">'Дефл год Базовый_Site'!$A$5:$A$100</definedName>
    <definedName name="Z_572ABAB9_340C_418A_A9AD_B19F14213DA2_.wvu.FilterData" localSheetId="0" hidden="1">'Дефл год Базовый_Site'!$A$5:$A$100</definedName>
    <definedName name="Z_ABD7BA35_04E1_43E0_AC75_033C3CA6FF3C_.wvu.Cols" localSheetId="0" hidden="1">'Дефл год Базовый_Site'!#REF!,'Дефл год Базовый_Site'!#REF!</definedName>
    <definedName name="Z_ABD7BA35_04E1_43E0_AC75_033C3CA6FF3C_.wvu.FilterData" localSheetId="0" hidden="1">'Дефл год Базовый_Site'!$A$5:$A$100</definedName>
    <definedName name="Z_ABD7BA35_04E1_43E0_AC75_033C3CA6FF3C_.wvu.PrintArea" localSheetId="0" hidden="1">'Дефл год Базовый_Site'!$A$5:$F$100</definedName>
    <definedName name="Z_C73CA27E_77B2_422A_A773_B235904BACA3_.wvu.Cols" localSheetId="0" hidden="1">'Дефл год Базовый_Site'!#REF!,'Дефл год Базовый_Site'!#REF!</definedName>
    <definedName name="Z_C73CA27E_77B2_422A_A773_B235904BACA3_.wvu.FilterData" localSheetId="0" hidden="1">'Дефл год Базовый_Site'!$A$5:$A$100</definedName>
    <definedName name="Z_C73CA27E_77B2_422A_A773_B235904BACA3_.wvu.PrintArea" localSheetId="0" hidden="1">'Дефл год Базовый_Site'!$A$5:$F$100</definedName>
    <definedName name="Z_D49940EF_113F_4789_B6E7_8353B816853A_.wvu.Cols" localSheetId="0" hidden="1">'Дефл год Базовый_Site'!#REF!,'Дефл год Базовый_Site'!#REF!</definedName>
    <definedName name="Z_D49940EF_113F_4789_B6E7_8353B816853A_.wvu.FilterData" localSheetId="0" hidden="1">'Дефл год Базовый_Site'!$A$5:$A$100</definedName>
    <definedName name="Z_D49940EF_113F_4789_B6E7_8353B816853A_.wvu.PrintArea" localSheetId="0" hidden="1">'Дефл год Базовый_Site'!$A$5:$F$100</definedName>
    <definedName name="Z_DCC68DFC_E4AF_484C_822A_D560C6D52926_.wvu.FilterData" localSheetId="0" hidden="1">'Дефл год Базовый_Site'!$A$5:$A$100</definedName>
    <definedName name="Z_E55F6B6A_DBD3_4117_B149_A082390B8D13_.wvu.Cols" localSheetId="0" hidden="1">'Дефл год Базовый_Site'!#REF!,'Дефл год Базовый_Site'!#REF!</definedName>
    <definedName name="Z_E55F6B6A_DBD3_4117_B149_A082390B8D13_.wvu.FilterData" localSheetId="0" hidden="1">'Дефл год Базовый_Site'!$A$5:$A$100</definedName>
    <definedName name="Z_E55F6B6A_DBD3_4117_B149_A082390B8D13_.wvu.PrintArea" localSheetId="0" hidden="1">'Дефл год Базовый_Site'!$A$5:$F$100</definedName>
    <definedName name="Z_E9547856_3045_49CA_B3C7_618D2DA21087_.wvu.FilterData" localSheetId="0" hidden="1">'Дефл год Базовый_Site'!$A$5:$A$100</definedName>
    <definedName name="Z_E9D4ABE5_580B_4EA1_8057_CB16EE65A5F9_.wvu.FilterData" localSheetId="0" hidden="1">'Дефл год Базовый_Site'!$A$5:$A$100</definedName>
    <definedName name="Z_F49A5623_9435_4BAA_98DE_EAAB0061DE16_.wvu.FilterData" localSheetId="0" hidden="1">'Дефл год Базовый_Site'!$A$5:$A$100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 localSheetId="1">#REF!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_xlnm.Print_Titles" localSheetId="0">'Дефл год Базовый_Site'!$5:$6</definedName>
    <definedName name="_xlnm.Print_Titles" localSheetId="1">'ИЦП кв Базовый_Site'!$5:$7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'Дефл год Базовый_Site'!$A$1:$F$106</definedName>
    <definedName name="_xlnm.Print_Area" localSheetId="1">'ИЦП кв Базовый_Site'!$A$1:$V$43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3" l="1"/>
  <c r="D5" i="13"/>
  <c r="E5" i="13"/>
  <c r="C5" i="13"/>
  <c r="W5" i="11" l="1"/>
  <c r="S5" i="11"/>
  <c r="R4" i="11" s="1"/>
  <c r="C5" i="11"/>
  <c r="E5" i="11" s="1"/>
  <c r="A5" i="11"/>
  <c r="E4" i="11"/>
  <c r="C4" i="11"/>
  <c r="A4" i="11"/>
  <c r="R3" i="11"/>
  <c r="K3" i="11"/>
  <c r="E3" i="11"/>
  <c r="A3" i="11"/>
  <c r="I2" i="11"/>
  <c r="I1" i="11"/>
  <c r="S26" i="7"/>
  <c r="P26" i="7"/>
  <c r="M26" i="7"/>
  <c r="S14" i="7"/>
  <c r="P14" i="7"/>
  <c r="M14" i="7"/>
  <c r="K3" i="7"/>
  <c r="H2" i="7"/>
  <c r="G2" i="7"/>
  <c r="F2" i="7"/>
  <c r="Q1" i="7"/>
  <c r="N1" i="7"/>
  <c r="K1" i="7"/>
  <c r="K4" i="11" l="1"/>
  <c r="R5" i="11"/>
  <c r="K5" i="11" s="1"/>
  <c r="L4" i="11"/>
  <c r="U5" i="11"/>
</calcChain>
</file>

<file path=xl/sharedStrings.xml><?xml version="1.0" encoding="utf-8"?>
<sst xmlns="http://schemas.openxmlformats.org/spreadsheetml/2006/main" count="242" uniqueCount="101">
  <si>
    <t/>
  </si>
  <si>
    <t>оценка</t>
  </si>
  <si>
    <t>прогноз</t>
  </si>
  <si>
    <t>млрд куб. м.</t>
  </si>
  <si>
    <t>долл./тыс. куб. м.</t>
  </si>
  <si>
    <t xml:space="preserve">     дальнее зарубежье</t>
  </si>
  <si>
    <t>ДЗ (без Китая)</t>
  </si>
  <si>
    <t>Китай</t>
  </si>
  <si>
    <t>1 кв 22</t>
  </si>
  <si>
    <t>2 кв 22</t>
  </si>
  <si>
    <t>3 кв 22</t>
  </si>
  <si>
    <t>4 кв 22</t>
  </si>
  <si>
    <t>вес</t>
  </si>
  <si>
    <t>Объемы</t>
  </si>
  <si>
    <t>Цены</t>
  </si>
  <si>
    <t>Стоимость, млрд долл</t>
  </si>
  <si>
    <t>ДЗ</t>
  </si>
  <si>
    <t>ДЗ без К</t>
  </si>
  <si>
    <r>
      <t>отчет</t>
    </r>
    <r>
      <rPr>
        <b/>
        <vertAlign val="superscript"/>
        <sz val="13"/>
        <rFont val="Arial"/>
        <family val="2"/>
        <charset val="204"/>
      </rPr>
      <t>2</t>
    </r>
  </si>
  <si>
    <t>Промышленность (BCDE)</t>
  </si>
  <si>
    <t xml:space="preserve">  дефлятор</t>
  </si>
  <si>
    <t xml:space="preserve">  ИЦП</t>
  </si>
  <si>
    <t xml:space="preserve">   в т. ч.  без продукции ТЭКа (нефть, нефтепродукты, уголь, газ, энергетика)</t>
  </si>
  <si>
    <t>Добыча полезных ископаемых (Раздел B)</t>
  </si>
  <si>
    <t xml:space="preserve">Добыча топливно-энергетических полезных ископаемых (05, 06+09) </t>
  </si>
  <si>
    <t>Добыча угля (05)</t>
  </si>
  <si>
    <r>
      <t xml:space="preserve">  уголь энергетический каменный</t>
    </r>
    <r>
      <rPr>
        <i/>
        <vertAlign val="superscript"/>
        <sz val="13"/>
        <color indexed="8"/>
        <rFont val="Arial"/>
        <family val="2"/>
        <charset val="204"/>
      </rPr>
      <t>3</t>
    </r>
  </si>
  <si>
    <t>Добыча сырой нефти и природного газа (06+09)</t>
  </si>
  <si>
    <t xml:space="preserve">Добыча металлических руд и прочих полезных ископаемых (07, 08) </t>
  </si>
  <si>
    <t>Добыча металлических руд (07)</t>
  </si>
  <si>
    <t>Добыча прочих полезных ископаемых (08)</t>
  </si>
  <si>
    <t>Обрабатывающие производства (Раздел C)</t>
  </si>
  <si>
    <t>Производство пищевых продуктов, напитков и табачных изделий (10, 11, 12)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</si>
  <si>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</si>
  <si>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</si>
  <si>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Производство нефтепродуктов (19.2)</t>
  </si>
  <si>
    <t>Производство прочей неметаллической минеральной продукции (23)</t>
  </si>
  <si>
    <t xml:space="preserve">Производство черных металлов (24.1, 24.2, 24.3, 24.5) </t>
  </si>
  <si>
    <t>Производство основных драгоценных металлов и прочих цветных металлов, производство ядерного топлива (24.4)</t>
  </si>
  <si>
    <t>Производство готовых металлических изделий, кроме машин и оборудования (25)</t>
  </si>
  <si>
    <t>Продукция машиностроения (26, 27, 28, 29, 30, 33)</t>
  </si>
  <si>
    <t>Прочие</t>
  </si>
  <si>
    <t>Обеспечение электрической энергией, газом и паром; кондиционирование воздуха (Раздел D)</t>
  </si>
  <si>
    <t>Водоснабжение; водоотведение, организация сбора и утилизация отходов, деятельность по ликвидации загрязнений (Раздел E)</t>
  </si>
  <si>
    <t>Сельское хозяйство</t>
  </si>
  <si>
    <t xml:space="preserve"> - растениеводство</t>
  </si>
  <si>
    <t xml:space="preserve"> - животноводство</t>
  </si>
  <si>
    <t xml:space="preserve">  индекс цен реализации продукции сельхозпроизводителями</t>
  </si>
  <si>
    <t>Транспорт, вкл. трубопроводный</t>
  </si>
  <si>
    <r>
      <t xml:space="preserve">  дефлятор</t>
    </r>
    <r>
      <rPr>
        <b/>
        <vertAlign val="superscript"/>
        <sz val="13"/>
        <color indexed="8"/>
        <rFont val="Arial"/>
        <family val="2"/>
        <charset val="204"/>
      </rPr>
      <t>4</t>
    </r>
  </si>
  <si>
    <r>
      <t xml:space="preserve">  ИЦП</t>
    </r>
    <r>
      <rPr>
        <vertAlign val="superscript"/>
        <sz val="13"/>
        <rFont val="Arial"/>
        <family val="2"/>
        <charset val="204"/>
      </rPr>
      <t>5</t>
    </r>
  </si>
  <si>
    <r>
      <t>Инвестиции в основной капитал</t>
    </r>
    <r>
      <rPr>
        <b/>
        <vertAlign val="superscript"/>
        <sz val="13"/>
        <color indexed="8"/>
        <rFont val="Arial"/>
        <family val="2"/>
        <charset val="204"/>
      </rPr>
      <t xml:space="preserve"> 6</t>
    </r>
  </si>
  <si>
    <t xml:space="preserve">  индексы цен </t>
  </si>
  <si>
    <t>Строительство</t>
  </si>
  <si>
    <r>
      <t xml:space="preserve">Потребительский рынок </t>
    </r>
    <r>
      <rPr>
        <b/>
        <vertAlign val="superscript"/>
        <sz val="13"/>
        <color indexed="8"/>
        <rFont val="Arial"/>
        <family val="2"/>
        <charset val="204"/>
      </rPr>
      <t>7</t>
    </r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</si>
  <si>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</si>
  <si>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</si>
  <si>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</si>
  <si>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</si>
  <si>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t>Наименование отрасли</t>
  </si>
  <si>
    <t>Дефляторы на продукцию, произведенную  для внутреннего рынка и на экспорт</t>
  </si>
  <si>
    <t xml:space="preserve">Индексы цен производителей на внутреннем  рынке </t>
  </si>
  <si>
    <t>г/г</t>
  </si>
  <si>
    <t xml:space="preserve">    к предыдущему кварталу</t>
  </si>
  <si>
    <r>
      <t xml:space="preserve">  уголь энергетический каменный</t>
    </r>
    <r>
      <rPr>
        <vertAlign val="superscript"/>
        <sz val="12"/>
        <rFont val="Arial"/>
        <family val="2"/>
        <charset val="204"/>
      </rPr>
      <t>1</t>
    </r>
  </si>
  <si>
    <r>
      <t xml:space="preserve">  уголь энергетический каменный</t>
    </r>
    <r>
      <rPr>
        <vertAlign val="superscript"/>
        <sz val="13"/>
        <rFont val="Arial"/>
        <family val="2"/>
        <charset val="204"/>
      </rPr>
      <t>1</t>
    </r>
  </si>
  <si>
    <t>Производство текстильных изделий, Производство одежды, Производство кожи и изделий из кожи (13, 14, 15)</t>
  </si>
  <si>
    <t>Производство химических веществ и химических продуктов, Производство лекарственных средств и материалов, применяемых в медицинских целях, Производство резиновых и пластмассовых изделий (20, 21, 22)</t>
  </si>
  <si>
    <t>Обеспечение электрической энергией, газом и паром; кондиционирование воздуха (35)</t>
  </si>
  <si>
    <r>
      <t>Транспорт, вкл. трубопроводный</t>
    </r>
    <r>
      <rPr>
        <b/>
        <vertAlign val="superscript"/>
        <sz val="12"/>
        <color rgb="FF203277"/>
        <rFont val="Arial"/>
        <family val="2"/>
        <charset val="204"/>
      </rPr>
      <t>2</t>
    </r>
  </si>
  <si>
    <r>
      <t>Транспорт, вкл. трубопроводный</t>
    </r>
    <r>
      <rPr>
        <b/>
        <vertAlign val="superscript"/>
        <sz val="13"/>
        <rFont val="Arial"/>
        <family val="2"/>
        <charset val="204"/>
      </rPr>
      <t>2</t>
    </r>
  </si>
  <si>
    <r>
      <t>Инвестиции в основной капитал</t>
    </r>
    <r>
      <rPr>
        <b/>
        <vertAlign val="superscript"/>
        <sz val="12"/>
        <color rgb="FF203277"/>
        <rFont val="Arial"/>
        <family val="2"/>
        <charset val="204"/>
      </rPr>
      <t>3</t>
    </r>
  </si>
  <si>
    <r>
      <t>Инвестиции в основной капитал</t>
    </r>
    <r>
      <rPr>
        <b/>
        <vertAlign val="superscript"/>
        <sz val="13"/>
        <color rgb="FF000000"/>
        <rFont val="Arial"/>
        <family val="2"/>
        <charset val="204"/>
      </rPr>
      <t>3</t>
    </r>
  </si>
  <si>
    <t xml:space="preserve">Оборот розничной торговли </t>
  </si>
  <si>
    <t>Платные услуги населению</t>
  </si>
  <si>
    <t xml:space="preserve"> Базовый вариант</t>
  </si>
  <si>
    <r>
      <t xml:space="preserve">  ИЦП</t>
    </r>
    <r>
      <rPr>
        <vertAlign val="superscript"/>
        <sz val="13"/>
        <rFont val="Arial"/>
        <family val="2"/>
        <charset val="204"/>
      </rPr>
      <t>5</t>
    </r>
    <r>
      <rPr>
        <sz val="13"/>
        <rFont val="Arial"/>
        <family val="2"/>
        <charset val="204"/>
      </rPr>
      <t xml:space="preserve"> с исключением трубопроводного транспорта</t>
    </r>
  </si>
  <si>
    <t>Производство пищевых продуктов, Производство напитков, Производство табачных изделий (10, 11, 12)</t>
  </si>
  <si>
    <t>Производство химических веществ и химических продуктов, производство лекарственных средств и материалов, применяемых в медицинских целях, производство резиновых и пластмассовых изделий (20, 21, 22)</t>
  </si>
  <si>
    <t>Министерство экономического развития
Российской Федерации</t>
  </si>
  <si>
    <r>
      <rPr>
        <vertAlign val="superscript"/>
        <sz val="10"/>
        <color theme="1"/>
        <rFont val="Arial"/>
        <family val="2"/>
        <charset val="204"/>
      </rPr>
      <t>1</t>
    </r>
    <r>
      <rPr>
        <sz val="10"/>
        <color theme="1"/>
        <rFont val="Arial"/>
        <family val="2"/>
        <charset val="204"/>
      </rPr>
      <t xml:space="preserve"> На продукцию, реализованную на внутренний рынок.</t>
    </r>
  </si>
  <si>
    <r>
      <rPr>
        <vertAlign val="superscript"/>
        <sz val="10"/>
        <rFont val="Arial"/>
        <family val="2"/>
        <charset val="204"/>
      </rPr>
      <t>2</t>
    </r>
    <r>
      <rPr>
        <sz val="10"/>
        <rFont val="Arial"/>
        <family val="2"/>
        <charset val="204"/>
      </rPr>
      <t xml:space="preserve"> Индексы-дефляторы, выделены курсивом - оценка.</t>
    </r>
  </si>
  <si>
    <r>
      <rPr>
        <vertAlign val="superscript"/>
        <sz val="10"/>
        <color theme="1"/>
        <rFont val="Arial"/>
        <family val="2"/>
        <charset val="204"/>
      </rPr>
      <t xml:space="preserve">3 </t>
    </r>
    <r>
      <rPr>
        <sz val="10"/>
        <color theme="1"/>
        <rFont val="Arial"/>
        <family val="2"/>
        <charset val="204"/>
      </rPr>
      <t>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(05.10.10.130).</t>
    </r>
  </si>
  <si>
    <r>
      <rPr>
        <vertAlign val="superscript"/>
        <sz val="10"/>
        <color theme="1"/>
        <rFont val="Arial"/>
        <family val="2"/>
        <charset val="204"/>
      </rPr>
      <t>4</t>
    </r>
    <r>
      <rPr>
        <sz val="10"/>
        <color theme="1"/>
        <rFont val="Arial"/>
        <family val="2"/>
        <charset val="204"/>
      </rPr>
      <t xml:space="preserve"> По виду деятельности "Транспортировка и хранение".</t>
    </r>
  </si>
  <si>
    <r>
      <rPr>
        <vertAlign val="superscript"/>
        <sz val="10"/>
        <color theme="1"/>
        <rFont val="Arial"/>
        <family val="2"/>
        <charset val="204"/>
      </rPr>
      <t>5</t>
    </r>
    <r>
      <rPr>
        <sz val="10"/>
        <color theme="1"/>
        <rFont val="Arial"/>
        <family val="2"/>
        <charset val="204"/>
      </rPr>
      <t xml:space="preserve"> Индекс тарифов на грузовые перевозки.</t>
    </r>
  </si>
  <si>
    <r>
      <rPr>
        <vertAlign val="superscript"/>
        <sz val="10"/>
        <color theme="1"/>
        <rFont val="Arial"/>
        <family val="2"/>
        <charset val="204"/>
      </rPr>
      <t>6</t>
    </r>
    <r>
      <rPr>
        <sz val="10"/>
        <color theme="1"/>
        <rFont val="Arial"/>
        <family val="2"/>
        <charset val="204"/>
      </rPr>
      <t xml:space="preserve"> За счет всех источников финансирования.</t>
    </r>
  </si>
  <si>
    <r>
      <rPr>
        <vertAlign val="superscript"/>
        <sz val="10"/>
        <color theme="1"/>
        <rFont val="Arial"/>
        <family val="2"/>
        <charset val="204"/>
      </rPr>
      <t xml:space="preserve">7 </t>
    </r>
    <r>
      <rPr>
        <sz val="10"/>
        <color theme="1"/>
        <rFont val="Arial"/>
        <family val="2"/>
        <charset val="204"/>
      </rPr>
      <t>С учетом НДС, косвенных налогов, торгово-транспортной наценки.</t>
    </r>
  </si>
  <si>
    <r>
      <rPr>
        <vertAlign val="superscript"/>
        <sz val="10"/>
        <color indexed="8"/>
        <rFont val="Arial"/>
        <family val="2"/>
        <charset val="204"/>
      </rPr>
      <t>1</t>
    </r>
    <r>
      <rPr>
        <sz val="10"/>
        <color indexed="8"/>
        <rFont val="Arial"/>
        <family val="2"/>
        <charset val="204"/>
      </rPr>
      <t xml:space="preserve">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(05.10.10.130).</t>
    </r>
  </si>
  <si>
    <r>
      <rPr>
        <vertAlign val="superscript"/>
        <sz val="10"/>
        <color theme="1"/>
        <rFont val="Arial"/>
        <family val="2"/>
        <charset val="204"/>
      </rPr>
      <t>2</t>
    </r>
    <r>
      <rPr>
        <sz val="10"/>
        <color theme="1"/>
        <rFont val="Arial"/>
        <family val="2"/>
        <charset val="204"/>
      </rPr>
      <t xml:space="preserve"> Дефлятор по виду деятельности "Транспортировка и хранение", индекс тарифов на грузовые перевозки.</t>
    </r>
  </si>
  <si>
    <r>
      <rPr>
        <vertAlign val="superscript"/>
        <sz val="10"/>
        <color indexed="8"/>
        <rFont val="Arial"/>
        <family val="2"/>
        <charset val="204"/>
      </rPr>
      <t>3</t>
    </r>
    <r>
      <rPr>
        <sz val="10"/>
        <color indexed="8"/>
        <rFont val="Arial"/>
        <family val="2"/>
        <charset val="204"/>
      </rPr>
      <t xml:space="preserve"> За счет всех источников финансирования.</t>
    </r>
  </si>
  <si>
    <t>Прогноз индексов цен производителей и индексов-дефляторов
 по видам экономической деятельности на 2025 год</t>
  </si>
  <si>
    <t>1кв.25</t>
  </si>
  <si>
    <t>2кв.25</t>
  </si>
  <si>
    <t>3кв.25</t>
  </si>
  <si>
    <t>4кв.25</t>
  </si>
  <si>
    <r>
      <t>Прогноз индексов цен производителей</t>
    </r>
    <r>
      <rPr>
        <b/>
        <vertAlign val="superscript"/>
        <sz val="16"/>
        <color rgb="FF203277"/>
        <rFont val="Arial"/>
        <family val="2"/>
        <charset val="204"/>
      </rPr>
      <t>1</t>
    </r>
    <r>
      <rPr>
        <b/>
        <sz val="16"/>
        <color rgb="FF203277"/>
        <rFont val="Arial"/>
        <family val="2"/>
        <charset val="204"/>
      </rPr>
      <t xml:space="preserve"> и индексов-дефляторов
по видам экономической деятельности на период до 2028 года, в % г/г</t>
    </r>
  </si>
  <si>
    <t>Прогноз индексов цен производителей и индексов-дефляторов
 по видам экономической деятельности на 2026 год</t>
  </si>
  <si>
    <t>1кв.26</t>
  </si>
  <si>
    <t>2кв.26</t>
  </si>
  <si>
    <t>3кв.26</t>
  </si>
  <si>
    <t>4кв.26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</si>
</sst>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_)"/>
    <numFmt numFmtId="166" formatCode="0.0_)"/>
    <numFmt numFmtId="167" formatCode="0.000"/>
    <numFmt numFmtId="168" formatCode="General_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203277"/>
      <name val="Arial"/>
      <family val="2"/>
      <charset val="204"/>
    </font>
    <font>
      <sz val="10"/>
      <name val="Helv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0"/>
      <name val="Arial Cyr"/>
      <charset val="204"/>
    </font>
    <font>
      <sz val="10"/>
      <name val="Courier"/>
      <family val="1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Courier"/>
      <family val="1"/>
      <charset val="204"/>
    </font>
    <font>
      <sz val="12"/>
      <color rgb="FF203277"/>
      <name val="Arial"/>
      <family val="2"/>
      <charset val="204"/>
    </font>
    <font>
      <b/>
      <vertAlign val="superscript"/>
      <sz val="16"/>
      <color rgb="FF203277"/>
      <name val="Arial"/>
      <family val="2"/>
      <charset val="204"/>
    </font>
    <font>
      <b/>
      <vertAlign val="superscript"/>
      <sz val="13"/>
      <name val="Arial"/>
      <family val="2"/>
      <charset val="204"/>
    </font>
    <font>
      <i/>
      <sz val="12"/>
      <color indexed="8"/>
      <name val="Arial"/>
      <family val="2"/>
      <charset val="204"/>
    </font>
    <font>
      <i/>
      <vertAlign val="superscript"/>
      <sz val="13"/>
      <color indexed="8"/>
      <name val="Arial"/>
      <family val="2"/>
      <charset val="204"/>
    </font>
    <font>
      <b/>
      <i/>
      <sz val="12"/>
      <name val="Arial"/>
      <family val="2"/>
      <charset val="204"/>
    </font>
    <font>
      <b/>
      <vertAlign val="superscript"/>
      <sz val="13"/>
      <color indexed="8"/>
      <name val="Arial"/>
      <family val="2"/>
      <charset val="204"/>
    </font>
    <font>
      <vertAlign val="superscript"/>
      <sz val="13"/>
      <name val="Arial"/>
      <family val="2"/>
      <charset val="204"/>
    </font>
    <font>
      <sz val="13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color theme="8" tint="-0.499984740745262"/>
      <name val="Arial"/>
      <family val="2"/>
      <charset val="204"/>
    </font>
    <font>
      <i/>
      <sz val="12"/>
      <name val="Arial"/>
      <family val="2"/>
      <charset val="204"/>
    </font>
    <font>
      <i/>
      <sz val="10"/>
      <color indexed="8"/>
      <name val="Courier"/>
      <family val="1"/>
      <charset val="204"/>
    </font>
    <font>
      <vertAlign val="superscript"/>
      <sz val="12"/>
      <name val="Arial"/>
      <family val="2"/>
      <charset val="204"/>
    </font>
    <font>
      <b/>
      <sz val="10"/>
      <color indexed="8"/>
      <name val="Courier"/>
      <family val="1"/>
      <charset val="204"/>
    </font>
    <font>
      <sz val="10"/>
      <color indexed="10"/>
      <name val="Courier"/>
      <family val="1"/>
      <charset val="204"/>
    </font>
    <font>
      <b/>
      <vertAlign val="superscript"/>
      <sz val="12"/>
      <color rgb="FF203277"/>
      <name val="Arial"/>
      <family val="2"/>
      <charset val="204"/>
    </font>
    <font>
      <sz val="10"/>
      <color rgb="FFFF0000"/>
      <name val="Courier"/>
      <family val="1"/>
      <charset val="204"/>
    </font>
    <font>
      <b/>
      <vertAlign val="superscript"/>
      <sz val="13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vertAlign val="superscript"/>
      <sz val="10"/>
      <color indexed="8"/>
      <name val="Arial"/>
      <family val="2"/>
      <charset val="204"/>
    </font>
    <font>
      <b/>
      <sz val="16"/>
      <color rgb="FF2C2C84"/>
      <name val="Arial"/>
      <family val="2"/>
      <charset val="204"/>
    </font>
    <font>
      <b/>
      <sz val="12"/>
      <color rgb="FF2C2C84"/>
      <name val="Arial"/>
      <family val="2"/>
      <charset val="204"/>
    </font>
    <font>
      <vertAlign val="superscript"/>
      <sz val="10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theme="8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5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5" fillId="0" borderId="0">
      <alignment vertical="top"/>
    </xf>
    <xf numFmtId="165" fontId="14" fillId="0" borderId="0"/>
    <xf numFmtId="165" fontId="14" fillId="0" borderId="0"/>
    <xf numFmtId="165" fontId="14" fillId="0" borderId="0"/>
    <xf numFmtId="168" fontId="5" fillId="0" borderId="0"/>
    <xf numFmtId="0" fontId="14" fillId="0" borderId="0">
      <alignment vertical="top"/>
    </xf>
  </cellStyleXfs>
  <cellXfs count="225">
    <xf numFmtId="0" fontId="0" fillId="0" borderId="0" xfId="0"/>
    <xf numFmtId="0" fontId="1" fillId="0" borderId="0" xfId="6"/>
    <xf numFmtId="0" fontId="13" fillId="0" borderId="14" xfId="7" applyFont="1" applyBorder="1" applyAlignment="1"/>
    <xf numFmtId="0" fontId="13" fillId="0" borderId="14" xfId="7" applyFont="1" applyBorder="1" applyAlignment="1">
      <alignment horizontal="left" indent="3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3" xfId="7" applyFill="1" applyBorder="1" applyAlignment="1"/>
    <xf numFmtId="164" fontId="0" fillId="0" borderId="0" xfId="0" applyNumberFormat="1" applyBorder="1" applyAlignment="1">
      <alignment horizontal="center" vertical="center"/>
    </xf>
    <xf numFmtId="17" fontId="0" fillId="0" borderId="0" xfId="0" applyNumberFormat="1"/>
    <xf numFmtId="0" fontId="5" fillId="0" borderId="15" xfId="7" applyFill="1" applyBorder="1" applyAlignment="1"/>
    <xf numFmtId="164" fontId="0" fillId="0" borderId="0" xfId="0" applyNumberFormat="1" applyAlignment="1">
      <alignment horizontal="center" vertical="center"/>
    </xf>
    <xf numFmtId="17" fontId="5" fillId="0" borderId="3" xfId="7" applyNumberFormat="1" applyFill="1" applyBorder="1" applyAlignment="1"/>
    <xf numFmtId="17" fontId="5" fillId="0" borderId="15" xfId="7" applyNumberFormat="1" applyFill="1" applyBorder="1" applyAlignment="1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/>
    <xf numFmtId="17" fontId="0" fillId="0" borderId="16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6" xfId="0" applyBorder="1"/>
    <xf numFmtId="0" fontId="3" fillId="0" borderId="0" xfId="2" applyFont="1" applyFill="1" applyBorder="1"/>
    <xf numFmtId="165" fontId="16" fillId="0" borderId="18" xfId="9" applyFont="1" applyFill="1" applyBorder="1" applyAlignment="1" applyProtection="1">
      <alignment horizontal="center" vertical="center" wrapText="1"/>
      <protection locked="0"/>
    </xf>
    <xf numFmtId="165" fontId="16" fillId="0" borderId="19" xfId="9" applyFont="1" applyFill="1" applyBorder="1" applyAlignment="1" applyProtection="1">
      <alignment horizontal="center" vertical="center" wrapText="1"/>
      <protection locked="0"/>
    </xf>
    <xf numFmtId="0" fontId="7" fillId="0" borderId="26" xfId="6" applyFont="1" applyFill="1" applyBorder="1" applyAlignment="1">
      <alignment horizontal="center"/>
    </xf>
    <xf numFmtId="166" fontId="7" fillId="0" borderId="28" xfId="9" applyNumberFormat="1" applyFont="1" applyFill="1" applyBorder="1" applyAlignment="1">
      <alignment horizontal="center" vertical="center"/>
    </xf>
    <xf numFmtId="166" fontId="6" fillId="0" borderId="28" xfId="9" applyNumberFormat="1" applyFont="1" applyFill="1" applyBorder="1" applyAlignment="1">
      <alignment horizontal="center" vertical="center"/>
    </xf>
    <xf numFmtId="0" fontId="1" fillId="2" borderId="0" xfId="6" applyFill="1"/>
    <xf numFmtId="166" fontId="6" fillId="0" borderId="30" xfId="9" applyNumberFormat="1" applyFont="1" applyFill="1" applyBorder="1" applyAlignment="1">
      <alignment horizontal="center" vertical="center"/>
    </xf>
    <xf numFmtId="166" fontId="6" fillId="0" borderId="11" xfId="9" applyNumberFormat="1" applyFont="1" applyFill="1" applyBorder="1" applyAlignment="1">
      <alignment horizontal="center" vertical="center"/>
    </xf>
    <xf numFmtId="166" fontId="6" fillId="0" borderId="0" xfId="9" applyNumberFormat="1" applyFont="1" applyBorder="1" applyAlignment="1">
      <alignment horizontal="center" vertical="center"/>
    </xf>
    <xf numFmtId="0" fontId="12" fillId="0" borderId="0" xfId="6" applyFont="1"/>
    <xf numFmtId="0" fontId="12" fillId="0" borderId="0" xfId="6" applyFont="1" applyAlignment="1">
      <alignment horizontal="left" wrapText="1"/>
    </xf>
    <xf numFmtId="167" fontId="12" fillId="0" borderId="0" xfId="6" applyNumberFormat="1" applyFont="1"/>
    <xf numFmtId="165" fontId="17" fillId="0" borderId="0" xfId="10" applyFont="1" applyBorder="1"/>
    <xf numFmtId="166" fontId="8" fillId="3" borderId="16" xfId="10" applyNumberFormat="1" applyFont="1" applyFill="1" applyBorder="1" applyAlignment="1">
      <alignment horizontal="center" vertical="center"/>
    </xf>
    <xf numFmtId="166" fontId="8" fillId="3" borderId="40" xfId="10" applyNumberFormat="1" applyFont="1" applyFill="1" applyBorder="1" applyAlignment="1">
      <alignment horizontal="center" vertical="center"/>
    </xf>
    <xf numFmtId="165" fontId="17" fillId="0" borderId="0" xfId="10" applyFont="1" applyFill="1" applyBorder="1"/>
    <xf numFmtId="166" fontId="30" fillId="2" borderId="28" xfId="10" applyNumberFormat="1" applyFont="1" applyFill="1" applyBorder="1" applyAlignment="1">
      <alignment horizontal="center" vertical="center"/>
    </xf>
    <xf numFmtId="166" fontId="21" fillId="2" borderId="42" xfId="10" applyNumberFormat="1" applyFont="1" applyFill="1" applyBorder="1" applyAlignment="1">
      <alignment horizontal="center" vertical="center"/>
    </xf>
    <xf numFmtId="165" fontId="31" fillId="0" borderId="0" xfId="10" applyFont="1" applyFill="1" applyBorder="1"/>
    <xf numFmtId="166" fontId="15" fillId="2" borderId="24" xfId="10" applyNumberFormat="1" applyFont="1" applyFill="1" applyBorder="1" applyAlignment="1">
      <alignment horizontal="center" vertical="center"/>
    </xf>
    <xf numFmtId="166" fontId="15" fillId="2" borderId="44" xfId="10" applyNumberFormat="1" applyFont="1" applyFill="1" applyBorder="1" applyAlignment="1">
      <alignment horizontal="center" vertical="center"/>
    </xf>
    <xf numFmtId="166" fontId="15" fillId="2" borderId="28" xfId="10" applyNumberFormat="1" applyFont="1" applyFill="1" applyBorder="1" applyAlignment="1">
      <alignment horizontal="center" vertical="center"/>
    </xf>
    <xf numFmtId="166" fontId="15" fillId="2" borderId="42" xfId="10" applyNumberFormat="1" applyFont="1" applyFill="1" applyBorder="1" applyAlignment="1">
      <alignment horizontal="center" vertical="center"/>
    </xf>
    <xf numFmtId="166" fontId="21" fillId="2" borderId="28" xfId="10" applyNumberFormat="1" applyFont="1" applyFill="1" applyBorder="1" applyAlignment="1">
      <alignment horizontal="center" vertical="center"/>
    </xf>
    <xf numFmtId="166" fontId="15" fillId="0" borderId="42" xfId="10" applyNumberFormat="1" applyFont="1" applyFill="1" applyBorder="1" applyAlignment="1">
      <alignment horizontal="center" vertical="center"/>
    </xf>
    <xf numFmtId="166" fontId="15" fillId="2" borderId="30" xfId="10" applyNumberFormat="1" applyFont="1" applyFill="1" applyBorder="1" applyAlignment="1">
      <alignment horizontal="center" vertical="center"/>
    </xf>
    <xf numFmtId="166" fontId="15" fillId="2" borderId="45" xfId="10" applyNumberFormat="1" applyFont="1" applyFill="1" applyBorder="1" applyAlignment="1">
      <alignment horizontal="center" vertical="center"/>
    </xf>
    <xf numFmtId="165" fontId="33" fillId="0" borderId="0" xfId="10" applyFont="1" applyFill="1" applyBorder="1"/>
    <xf numFmtId="166" fontId="8" fillId="3" borderId="30" xfId="10" applyNumberFormat="1" applyFont="1" applyFill="1" applyBorder="1" applyAlignment="1">
      <alignment horizontal="center" vertical="center"/>
    </xf>
    <xf numFmtId="166" fontId="8" fillId="3" borderId="45" xfId="10" applyNumberFormat="1" applyFont="1" applyFill="1" applyBorder="1" applyAlignment="1">
      <alignment horizontal="center" vertical="center"/>
    </xf>
    <xf numFmtId="166" fontId="15" fillId="2" borderId="11" xfId="10" applyNumberFormat="1" applyFont="1" applyFill="1" applyBorder="1" applyAlignment="1">
      <alignment horizontal="center" vertical="center"/>
    </xf>
    <xf numFmtId="166" fontId="6" fillId="2" borderId="31" xfId="10" applyNumberFormat="1" applyFont="1" applyFill="1" applyBorder="1" applyAlignment="1">
      <alignment horizontal="center" vertical="center"/>
    </xf>
    <xf numFmtId="166" fontId="15" fillId="2" borderId="12" xfId="10" applyNumberFormat="1" applyFont="1" applyFill="1" applyBorder="1" applyAlignment="1">
      <alignment horizontal="center" vertical="center"/>
    </xf>
    <xf numFmtId="165" fontId="34" fillId="0" borderId="0" xfId="10" applyFont="1" applyBorder="1"/>
    <xf numFmtId="166" fontId="6" fillId="2" borderId="28" xfId="10" applyNumberFormat="1" applyFont="1" applyFill="1" applyBorder="1" applyAlignment="1">
      <alignment horizontal="center" vertical="center"/>
    </xf>
    <xf numFmtId="165" fontId="36" fillId="0" borderId="0" xfId="10" applyFont="1" applyFill="1" applyBorder="1"/>
    <xf numFmtId="166" fontId="6" fillId="2" borderId="11" xfId="10" applyNumberFormat="1" applyFont="1" applyFill="1" applyBorder="1" applyAlignment="1">
      <alignment horizontal="center" vertical="center"/>
    </xf>
    <xf numFmtId="166" fontId="16" fillId="2" borderId="16" xfId="10" applyNumberFormat="1" applyFont="1" applyFill="1" applyBorder="1" applyAlignment="1">
      <alignment horizontal="center" vertical="center"/>
    </xf>
    <xf numFmtId="0" fontId="28" fillId="2" borderId="0" xfId="6" applyFont="1" applyFill="1" applyAlignment="1">
      <alignment horizontal="left"/>
    </xf>
    <xf numFmtId="165" fontId="38" fillId="2" borderId="0" xfId="10" applyFont="1" applyFill="1" applyBorder="1"/>
    <xf numFmtId="165" fontId="38" fillId="2" borderId="0" xfId="10" applyFont="1" applyFill="1"/>
    <xf numFmtId="165" fontId="17" fillId="0" borderId="0" xfId="10" applyFont="1"/>
    <xf numFmtId="166" fontId="7" fillId="0" borderId="42" xfId="9" applyNumberFormat="1" applyFont="1" applyFill="1" applyBorder="1" applyAlignment="1">
      <alignment horizontal="center" vertical="center"/>
    </xf>
    <xf numFmtId="166" fontId="6" fillId="0" borderId="42" xfId="9" applyNumberFormat="1" applyFont="1" applyFill="1" applyBorder="1" applyAlignment="1">
      <alignment horizontal="center" vertical="center"/>
    </xf>
    <xf numFmtId="166" fontId="6" fillId="0" borderId="45" xfId="9" applyNumberFormat="1" applyFont="1" applyFill="1" applyBorder="1" applyAlignment="1">
      <alignment horizontal="center" vertical="center"/>
    </xf>
    <xf numFmtId="166" fontId="6" fillId="0" borderId="12" xfId="9" applyNumberFormat="1" applyFont="1" applyFill="1" applyBorder="1" applyAlignment="1">
      <alignment horizontal="center" vertical="center"/>
    </xf>
    <xf numFmtId="166" fontId="7" fillId="0" borderId="30" xfId="9" applyNumberFormat="1" applyFont="1" applyFill="1" applyBorder="1" applyAlignment="1">
      <alignment horizontal="center" vertical="center"/>
    </xf>
    <xf numFmtId="166" fontId="7" fillId="0" borderId="45" xfId="9" applyNumberFormat="1" applyFont="1" applyFill="1" applyBorder="1" applyAlignment="1">
      <alignment horizontal="center" vertical="center"/>
    </xf>
    <xf numFmtId="165" fontId="16" fillId="0" borderId="4" xfId="9" applyFont="1" applyFill="1" applyBorder="1" applyAlignment="1">
      <alignment vertical="center"/>
    </xf>
    <xf numFmtId="165" fontId="15" fillId="0" borderId="4" xfId="9" applyFont="1" applyFill="1" applyBorder="1" applyAlignment="1">
      <alignment vertical="center"/>
    </xf>
    <xf numFmtId="165" fontId="21" fillId="0" borderId="4" xfId="9" applyFont="1" applyFill="1" applyBorder="1" applyAlignment="1">
      <alignment vertical="center" wrapText="1"/>
    </xf>
    <xf numFmtId="165" fontId="15" fillId="2" borderId="8" xfId="9" applyFont="1" applyFill="1" applyBorder="1" applyAlignment="1">
      <alignment vertical="center"/>
    </xf>
    <xf numFmtId="165" fontId="15" fillId="2" borderId="4" xfId="9" applyFont="1" applyFill="1" applyBorder="1" applyAlignment="1">
      <alignment vertical="center"/>
    </xf>
    <xf numFmtId="165" fontId="15" fillId="0" borderId="2" xfId="9" applyFont="1" applyFill="1" applyBorder="1" applyAlignment="1">
      <alignment vertical="center"/>
    </xf>
    <xf numFmtId="165" fontId="15" fillId="0" borderId="8" xfId="9" applyFont="1" applyFill="1" applyBorder="1" applyAlignment="1">
      <alignment vertical="center"/>
    </xf>
    <xf numFmtId="165" fontId="15" fillId="0" borderId="8" xfId="9" applyFont="1" applyFill="1" applyBorder="1" applyAlignment="1">
      <alignment vertical="center" wrapText="1"/>
    </xf>
    <xf numFmtId="165" fontId="6" fillId="0" borderId="4" xfId="9" applyFont="1" applyFill="1" applyBorder="1" applyAlignment="1">
      <alignment vertical="center"/>
    </xf>
    <xf numFmtId="165" fontId="6" fillId="0" borderId="8" xfId="9" applyFont="1" applyFill="1" applyBorder="1" applyAlignment="1">
      <alignment vertical="center" wrapText="1"/>
    </xf>
    <xf numFmtId="166" fontId="6" fillId="2" borderId="24" xfId="9" applyNumberFormat="1" applyFont="1" applyFill="1" applyBorder="1" applyAlignment="1">
      <alignment horizontal="center" vertical="center"/>
    </xf>
    <xf numFmtId="166" fontId="6" fillId="2" borderId="28" xfId="9" applyNumberFormat="1" applyFont="1" applyFill="1" applyBorder="1" applyAlignment="1">
      <alignment horizontal="center" vertical="center"/>
    </xf>
    <xf numFmtId="166" fontId="8" fillId="3" borderId="18" xfId="10" applyNumberFormat="1" applyFont="1" applyFill="1" applyBorder="1" applyAlignment="1">
      <alignment horizontal="center" vertical="center"/>
    </xf>
    <xf numFmtId="166" fontId="26" fillId="2" borderId="24" xfId="9" applyNumberFormat="1" applyFont="1" applyFill="1" applyBorder="1" applyAlignment="1">
      <alignment horizontal="center" vertical="center"/>
    </xf>
    <xf numFmtId="166" fontId="26" fillId="2" borderId="28" xfId="9" applyNumberFormat="1" applyFont="1" applyFill="1" applyBorder="1" applyAlignment="1">
      <alignment horizontal="center" vertical="center"/>
    </xf>
    <xf numFmtId="165" fontId="16" fillId="0" borderId="36" xfId="9" applyFont="1" applyFill="1" applyBorder="1" applyAlignment="1" applyProtection="1">
      <alignment horizontal="center" vertical="center" wrapText="1"/>
      <protection locked="0"/>
    </xf>
    <xf numFmtId="0" fontId="7" fillId="0" borderId="46" xfId="6" applyFont="1" applyFill="1" applyBorder="1" applyAlignment="1">
      <alignment horizontal="center"/>
    </xf>
    <xf numFmtId="166" fontId="7" fillId="0" borderId="27" xfId="9" applyNumberFormat="1" applyFont="1" applyFill="1" applyBorder="1" applyAlignment="1">
      <alignment horizontal="center" vertical="center"/>
    </xf>
    <xf numFmtId="166" fontId="6" fillId="0" borderId="27" xfId="9" applyNumberFormat="1" applyFont="1" applyFill="1" applyBorder="1" applyAlignment="1">
      <alignment horizontal="center" vertical="center"/>
    </xf>
    <xf numFmtId="166" fontId="6" fillId="0" borderId="29" xfId="9" applyNumberFormat="1" applyFont="1" applyFill="1" applyBorder="1" applyAlignment="1">
      <alignment horizontal="center" vertical="center"/>
    </xf>
    <xf numFmtId="166" fontId="6" fillId="0" borderId="10" xfId="9" applyNumberFormat="1" applyFont="1" applyFill="1" applyBorder="1" applyAlignment="1">
      <alignment horizontal="center" vertical="center"/>
    </xf>
    <xf numFmtId="166" fontId="23" fillId="0" borderId="27" xfId="9" applyNumberFormat="1" applyFont="1" applyFill="1" applyBorder="1" applyAlignment="1">
      <alignment horizontal="center" vertical="center"/>
    </xf>
    <xf numFmtId="165" fontId="30" fillId="2" borderId="4" xfId="10" applyFont="1" applyFill="1" applyBorder="1" applyAlignment="1" applyProtection="1">
      <alignment horizontal="left" vertical="center" wrapText="1"/>
      <protection locked="0"/>
    </xf>
    <xf numFmtId="165" fontId="8" fillId="3" borderId="9" xfId="10" applyFont="1" applyFill="1" applyBorder="1" applyAlignment="1" applyProtection="1">
      <alignment horizontal="left" vertical="center" wrapText="1"/>
      <protection locked="0"/>
    </xf>
    <xf numFmtId="165" fontId="6" fillId="2" borderId="23" xfId="10" applyFont="1" applyFill="1" applyBorder="1" applyAlignment="1" applyProtection="1">
      <alignment horizontal="left" vertical="center" wrapText="1"/>
      <protection locked="0"/>
    </xf>
    <xf numFmtId="165" fontId="15" fillId="2" borderId="4" xfId="10" applyFont="1" applyFill="1" applyBorder="1" applyAlignment="1" applyProtection="1">
      <alignment horizontal="left" vertical="center" wrapText="1"/>
      <protection locked="0"/>
    </xf>
    <xf numFmtId="165" fontId="30" fillId="2" borderId="4" xfId="10" applyFont="1" applyFill="1" applyBorder="1" applyAlignment="1" applyProtection="1">
      <alignment horizontal="left" vertical="center" wrapText="1" indent="1"/>
      <protection locked="0"/>
    </xf>
    <xf numFmtId="165" fontId="6" fillId="2" borderId="4" xfId="10" applyFont="1" applyFill="1" applyBorder="1" applyAlignment="1" applyProtection="1">
      <alignment horizontal="left" vertical="center" wrapText="1"/>
      <protection locked="0"/>
    </xf>
    <xf numFmtId="165" fontId="15" fillId="2" borderId="8" xfId="10" applyFont="1" applyFill="1" applyBorder="1" applyAlignment="1" applyProtection="1">
      <alignment horizontal="left" vertical="center" wrapText="1"/>
      <protection locked="0"/>
    </xf>
    <xf numFmtId="165" fontId="8" fillId="3" borderId="8" xfId="10" applyFont="1" applyFill="1" applyBorder="1" applyAlignment="1" applyProtection="1">
      <alignment horizontal="left" vertical="center" wrapText="1"/>
      <protection locked="0"/>
    </xf>
    <xf numFmtId="165" fontId="15" fillId="2" borderId="2" xfId="10" applyFont="1" applyFill="1" applyBorder="1" applyAlignment="1" applyProtection="1">
      <alignment horizontal="left" vertical="center" wrapText="1"/>
      <protection locked="0"/>
    </xf>
    <xf numFmtId="49" fontId="15" fillId="2" borderId="4" xfId="10" applyNumberFormat="1" applyFont="1" applyFill="1" applyBorder="1" applyAlignment="1" applyProtection="1">
      <alignment horizontal="left" vertical="center"/>
      <protection locked="0"/>
    </xf>
    <xf numFmtId="165" fontId="8" fillId="3" borderId="7" xfId="10" applyFont="1" applyFill="1" applyBorder="1" applyAlignment="1" applyProtection="1">
      <alignment horizontal="left" vertical="center" wrapText="1"/>
      <protection locked="0"/>
    </xf>
    <xf numFmtId="166" fontId="8" fillId="3" borderId="19" xfId="10" applyNumberFormat="1" applyFont="1" applyFill="1" applyBorder="1" applyAlignment="1">
      <alignment horizontal="center" vertical="center"/>
    </xf>
    <xf numFmtId="166" fontId="8" fillId="2" borderId="16" xfId="10" applyNumberFormat="1" applyFont="1" applyFill="1" applyBorder="1" applyAlignment="1">
      <alignment horizontal="center" vertical="center"/>
    </xf>
    <xf numFmtId="166" fontId="6" fillId="2" borderId="16" xfId="10" applyNumberFormat="1" applyFont="1" applyFill="1" applyBorder="1" applyAlignment="1">
      <alignment horizontal="center" vertical="center"/>
    </xf>
    <xf numFmtId="165" fontId="8" fillId="2" borderId="9" xfId="10" applyFont="1" applyFill="1" applyBorder="1" applyAlignment="1" applyProtection="1">
      <alignment horizontal="left" vertical="center" wrapText="1"/>
      <protection locked="0"/>
    </xf>
    <xf numFmtId="166" fontId="8" fillId="2" borderId="40" xfId="10" applyNumberFormat="1" applyFont="1" applyFill="1" applyBorder="1" applyAlignment="1">
      <alignment horizontal="center" vertical="center"/>
    </xf>
    <xf numFmtId="166" fontId="8" fillId="2" borderId="9" xfId="10" applyNumberFormat="1" applyFont="1" applyFill="1" applyBorder="1" applyAlignment="1" applyProtection="1">
      <alignment horizontal="left" vertical="center" wrapText="1"/>
      <protection locked="0"/>
    </xf>
    <xf numFmtId="165" fontId="41" fillId="2" borderId="9" xfId="10" applyFont="1" applyFill="1" applyBorder="1" applyAlignment="1" applyProtection="1">
      <alignment horizontal="left" vertical="center"/>
      <protection locked="0"/>
    </xf>
    <xf numFmtId="166" fontId="6" fillId="2" borderId="40" xfId="10" applyNumberFormat="1" applyFont="1" applyFill="1" applyBorder="1" applyAlignment="1">
      <alignment horizontal="center" vertical="center"/>
    </xf>
    <xf numFmtId="166" fontId="41" fillId="2" borderId="9" xfId="10" applyNumberFormat="1" applyFont="1" applyFill="1" applyBorder="1" applyAlignment="1" applyProtection="1">
      <alignment horizontal="left" vertical="center"/>
      <protection locked="0"/>
    </xf>
    <xf numFmtId="166" fontId="8" fillId="2" borderId="23" xfId="10" applyNumberFormat="1" applyFont="1" applyFill="1" applyBorder="1" applyAlignment="1" applyProtection="1">
      <alignment horizontal="left" vertical="center"/>
      <protection locked="0"/>
    </xf>
    <xf numFmtId="49" fontId="15" fillId="2" borderId="8" xfId="10" applyNumberFormat="1" applyFont="1" applyFill="1" applyBorder="1" applyAlignment="1" applyProtection="1">
      <alignment horizontal="left" vertical="center"/>
      <protection locked="0"/>
    </xf>
    <xf numFmtId="166" fontId="8" fillId="2" borderId="24" xfId="10" applyNumberFormat="1" applyFont="1" applyFill="1" applyBorder="1" applyAlignment="1">
      <alignment horizontal="center" vertical="center"/>
    </xf>
    <xf numFmtId="166" fontId="6" fillId="2" borderId="30" xfId="10" applyNumberFormat="1" applyFont="1" applyFill="1" applyBorder="1" applyAlignment="1">
      <alignment horizontal="center" vertical="center"/>
    </xf>
    <xf numFmtId="166" fontId="6" fillId="2" borderId="27" xfId="10" applyNumberFormat="1" applyFont="1" applyFill="1" applyBorder="1" applyAlignment="1">
      <alignment horizontal="center" vertical="center"/>
    </xf>
    <xf numFmtId="166" fontId="8" fillId="3" borderId="37" xfId="10" applyNumberFormat="1" applyFont="1" applyFill="1" applyBorder="1" applyAlignment="1">
      <alignment horizontal="center" vertical="center"/>
    </xf>
    <xf numFmtId="166" fontId="6" fillId="2" borderId="43" xfId="9" applyNumberFormat="1" applyFont="1" applyFill="1" applyBorder="1" applyAlignment="1">
      <alignment horizontal="center" vertical="center"/>
    </xf>
    <xf numFmtId="166" fontId="6" fillId="2" borderId="27" xfId="9" applyNumberFormat="1" applyFont="1" applyFill="1" applyBorder="1" applyAlignment="1">
      <alignment horizontal="center" vertical="center"/>
    </xf>
    <xf numFmtId="166" fontId="30" fillId="2" borderId="27" xfId="10" applyNumberFormat="1" applyFont="1" applyFill="1" applyBorder="1" applyAlignment="1">
      <alignment horizontal="center" vertical="center"/>
    </xf>
    <xf numFmtId="166" fontId="15" fillId="2" borderId="29" xfId="10" applyNumberFormat="1" applyFont="1" applyFill="1" applyBorder="1" applyAlignment="1">
      <alignment horizontal="center" vertical="center"/>
    </xf>
    <xf numFmtId="166" fontId="8" fillId="3" borderId="29" xfId="10" applyNumberFormat="1" applyFont="1" applyFill="1" applyBorder="1" applyAlignment="1">
      <alignment horizontal="center" vertical="center"/>
    </xf>
    <xf numFmtId="166" fontId="15" fillId="2" borderId="27" xfId="10" applyNumberFormat="1" applyFont="1" applyFill="1" applyBorder="1" applyAlignment="1">
      <alignment horizontal="center" vertical="center"/>
    </xf>
    <xf numFmtId="166" fontId="6" fillId="2" borderId="10" xfId="10" applyNumberFormat="1" applyFont="1" applyFill="1" applyBorder="1" applyAlignment="1">
      <alignment horizontal="center" vertical="center"/>
    </xf>
    <xf numFmtId="166" fontId="8" fillId="3" borderId="36" xfId="10" applyNumberFormat="1" applyFont="1" applyFill="1" applyBorder="1" applyAlignment="1">
      <alignment horizontal="center" vertical="center"/>
    </xf>
    <xf numFmtId="166" fontId="8" fillId="2" borderId="43" xfId="10" applyNumberFormat="1" applyFont="1" applyFill="1" applyBorder="1" applyAlignment="1">
      <alignment horizontal="center" vertical="center"/>
    </xf>
    <xf numFmtId="166" fontId="6" fillId="2" borderId="29" xfId="10" applyNumberFormat="1" applyFont="1" applyFill="1" applyBorder="1" applyAlignment="1">
      <alignment horizontal="center" vertical="center"/>
    </xf>
    <xf numFmtId="166" fontId="8" fillId="2" borderId="37" xfId="10" applyNumberFormat="1" applyFont="1" applyFill="1" applyBorder="1" applyAlignment="1">
      <alignment horizontal="center" vertical="center"/>
    </xf>
    <xf numFmtId="166" fontId="6" fillId="2" borderId="37" xfId="10" applyNumberFormat="1" applyFont="1" applyFill="1" applyBorder="1" applyAlignment="1">
      <alignment horizontal="center" vertical="center"/>
    </xf>
    <xf numFmtId="166" fontId="16" fillId="2" borderId="37" xfId="10" applyNumberFormat="1" applyFont="1" applyFill="1" applyBorder="1" applyAlignment="1">
      <alignment horizontal="center" vertical="center"/>
    </xf>
    <xf numFmtId="166" fontId="26" fillId="2" borderId="43" xfId="9" applyNumberFormat="1" applyFont="1" applyFill="1" applyBorder="1" applyAlignment="1">
      <alignment horizontal="center" vertical="center"/>
    </xf>
    <xf numFmtId="166" fontId="26" fillId="2" borderId="27" xfId="9" applyNumberFormat="1" applyFont="1" applyFill="1" applyBorder="1" applyAlignment="1">
      <alignment horizontal="center" vertical="center"/>
    </xf>
    <xf numFmtId="166" fontId="7" fillId="2" borderId="37" xfId="10" applyNumberFormat="1" applyFont="1" applyFill="1" applyBorder="1" applyAlignment="1">
      <alignment horizontal="center" vertical="center"/>
    </xf>
    <xf numFmtId="166" fontId="8" fillId="3" borderId="8" xfId="10" applyNumberFormat="1" applyFont="1" applyFill="1" applyBorder="1" applyAlignment="1" applyProtection="1">
      <alignment horizontal="left" vertical="center"/>
      <protection locked="0"/>
    </xf>
    <xf numFmtId="165" fontId="7" fillId="2" borderId="2" xfId="10" applyFont="1" applyFill="1" applyBorder="1" applyAlignment="1">
      <alignment horizontal="center" vertical="center" wrapText="1"/>
    </xf>
    <xf numFmtId="1" fontId="15" fillId="0" borderId="37" xfId="10" applyNumberFormat="1" applyFont="1" applyFill="1" applyBorder="1" applyAlignment="1" applyProtection="1">
      <alignment horizontal="center" vertical="center"/>
      <protection locked="0"/>
    </xf>
    <xf numFmtId="1" fontId="15" fillId="0" borderId="16" xfId="10" applyNumberFormat="1" applyFont="1" applyFill="1" applyBorder="1" applyAlignment="1" applyProtection="1">
      <alignment horizontal="center" vertical="center"/>
      <protection locked="0"/>
    </xf>
    <xf numFmtId="165" fontId="16" fillId="0" borderId="16" xfId="10" applyNumberFormat="1" applyFont="1" applyFill="1" applyBorder="1" applyAlignment="1" applyProtection="1">
      <alignment horizontal="center" vertical="center" wrapText="1"/>
      <protection locked="0"/>
    </xf>
    <xf numFmtId="1" fontId="15" fillId="0" borderId="41" xfId="10" applyNumberFormat="1" applyFont="1" applyFill="1" applyBorder="1" applyAlignment="1" applyProtection="1">
      <alignment horizontal="center" vertical="center"/>
      <protection locked="0"/>
    </xf>
    <xf numFmtId="165" fontId="16" fillId="0" borderId="40" xfId="10" applyNumberFormat="1" applyFont="1" applyFill="1" applyBorder="1" applyAlignment="1" applyProtection="1">
      <alignment horizontal="center" vertical="center" wrapText="1"/>
      <protection locked="0"/>
    </xf>
    <xf numFmtId="166" fontId="7" fillId="2" borderId="35" xfId="10" applyNumberFormat="1" applyFont="1" applyFill="1" applyBorder="1" applyAlignment="1" applyProtection="1">
      <alignment horizontal="center" vertical="center"/>
      <protection locked="0"/>
    </xf>
    <xf numFmtId="166" fontId="7" fillId="2" borderId="44" xfId="10" applyNumberFormat="1" applyFont="1" applyFill="1" applyBorder="1" applyAlignment="1">
      <alignment vertical="center"/>
    </xf>
    <xf numFmtId="166" fontId="7" fillId="2" borderId="42" xfId="10" applyNumberFormat="1" applyFont="1" applyFill="1" applyBorder="1" applyAlignment="1">
      <alignment vertical="center"/>
    </xf>
    <xf numFmtId="166" fontId="7" fillId="2" borderId="24" xfId="10" applyNumberFormat="1" applyFont="1" applyFill="1" applyBorder="1" applyAlignment="1">
      <alignment vertical="center"/>
    </xf>
    <xf numFmtId="166" fontId="7" fillId="2" borderId="28" xfId="10" applyNumberFormat="1" applyFont="1" applyFill="1" applyBorder="1" applyAlignment="1">
      <alignment vertical="center"/>
    </xf>
    <xf numFmtId="166" fontId="16" fillId="2" borderId="24" xfId="10" applyNumberFormat="1" applyFont="1" applyFill="1" applyBorder="1" applyAlignment="1"/>
    <xf numFmtId="166" fontId="16" fillId="2" borderId="44" xfId="10" applyNumberFormat="1" applyFont="1" applyFill="1" applyBorder="1" applyAlignment="1">
      <alignment vertical="center"/>
    </xf>
    <xf numFmtId="166" fontId="16" fillId="2" borderId="28" xfId="10" applyNumberFormat="1" applyFont="1" applyFill="1" applyBorder="1" applyAlignment="1"/>
    <xf numFmtId="166" fontId="16" fillId="2" borderId="42" xfId="10" applyNumberFormat="1" applyFont="1" applyFill="1" applyBorder="1" applyAlignment="1">
      <alignment vertical="center"/>
    </xf>
    <xf numFmtId="1" fontId="18" fillId="3" borderId="47" xfId="2" applyNumberFormat="1" applyFont="1" applyFill="1" applyBorder="1" applyAlignment="1">
      <alignment horizontal="center" vertical="center"/>
    </xf>
    <xf numFmtId="1" fontId="18" fillId="3" borderId="32" xfId="2" applyNumberFormat="1" applyFont="1" applyFill="1" applyBorder="1" applyAlignment="1">
      <alignment horizontal="center" vertical="center"/>
    </xf>
    <xf numFmtId="0" fontId="8" fillId="3" borderId="34" xfId="2" applyFont="1" applyFill="1" applyBorder="1"/>
    <xf numFmtId="1" fontId="6" fillId="3" borderId="48" xfId="2" applyNumberFormat="1" applyFont="1" applyFill="1" applyBorder="1" applyAlignment="1">
      <alignment horizontal="center" vertical="center"/>
    </xf>
    <xf numFmtId="1" fontId="6" fillId="3" borderId="39" xfId="2" applyNumberFormat="1" applyFont="1" applyFill="1" applyBorder="1" applyAlignment="1">
      <alignment horizontal="center" vertical="center"/>
    </xf>
    <xf numFmtId="0" fontId="7" fillId="3" borderId="50" xfId="2" applyFont="1" applyFill="1" applyBorder="1"/>
    <xf numFmtId="1" fontId="6" fillId="3" borderId="51" xfId="2" applyNumberFormat="1" applyFont="1" applyFill="1" applyBorder="1" applyAlignment="1">
      <alignment horizontal="center" vertical="center"/>
    </xf>
    <xf numFmtId="1" fontId="6" fillId="3" borderId="25" xfId="2" applyNumberFormat="1" applyFont="1" applyFill="1" applyBorder="1" applyAlignment="1">
      <alignment horizontal="center" vertical="center"/>
    </xf>
    <xf numFmtId="0" fontId="7" fillId="3" borderId="52" xfId="2" applyFont="1" applyFill="1" applyBorder="1"/>
    <xf numFmtId="0" fontId="6" fillId="3" borderId="50" xfId="2" applyFont="1" applyFill="1" applyBorder="1"/>
    <xf numFmtId="1" fontId="6" fillId="3" borderId="47" xfId="2" applyNumberFormat="1" applyFont="1" applyFill="1" applyBorder="1" applyAlignment="1">
      <alignment horizontal="center" vertical="center"/>
    </xf>
    <xf numFmtId="1" fontId="6" fillId="3" borderId="32" xfId="2" applyNumberFormat="1" applyFont="1" applyFill="1" applyBorder="1" applyAlignment="1">
      <alignment horizontal="center" vertical="center"/>
    </xf>
    <xf numFmtId="0" fontId="6" fillId="3" borderId="34" xfId="2" applyFont="1" applyFill="1" applyBorder="1"/>
    <xf numFmtId="1" fontId="7" fillId="3" borderId="51" xfId="2" applyNumberFormat="1" applyFont="1" applyFill="1" applyBorder="1" applyAlignment="1">
      <alignment horizontal="center" vertical="center"/>
    </xf>
    <xf numFmtId="1" fontId="7" fillId="3" borderId="25" xfId="2" applyNumberFormat="1" applyFont="1" applyFill="1" applyBorder="1" applyAlignment="1">
      <alignment horizontal="center" vertical="center"/>
    </xf>
    <xf numFmtId="0" fontId="6" fillId="3" borderId="52" xfId="2" applyFont="1" applyFill="1" applyBorder="1"/>
    <xf numFmtId="1" fontId="7" fillId="3" borderId="48" xfId="2" applyNumberFormat="1" applyFont="1" applyFill="1" applyBorder="1" applyAlignment="1">
      <alignment horizontal="center" vertical="center"/>
    </xf>
    <xf numFmtId="1" fontId="7" fillId="3" borderId="39" xfId="2" applyNumberFormat="1" applyFont="1" applyFill="1" applyBorder="1" applyAlignment="1">
      <alignment horizontal="center" vertical="center"/>
    </xf>
    <xf numFmtId="1" fontId="7" fillId="3" borderId="47" xfId="2" applyNumberFormat="1" applyFont="1" applyFill="1" applyBorder="1" applyAlignment="1">
      <alignment horizontal="center" vertical="center"/>
    </xf>
    <xf numFmtId="1" fontId="7" fillId="3" borderId="32" xfId="2" applyNumberFormat="1" applyFont="1" applyFill="1" applyBorder="1" applyAlignment="1">
      <alignment horizontal="center" vertical="center"/>
    </xf>
    <xf numFmtId="0" fontId="7" fillId="3" borderId="34" xfId="2" applyFont="1" applyFill="1" applyBorder="1"/>
    <xf numFmtId="1" fontId="8" fillId="3" borderId="48" xfId="2" applyNumberFormat="1" applyFont="1" applyFill="1" applyBorder="1" applyAlignment="1">
      <alignment horizontal="center" vertical="center"/>
    </xf>
    <xf numFmtId="1" fontId="8" fillId="3" borderId="39" xfId="2" applyNumberFormat="1" applyFont="1" applyFill="1" applyBorder="1" applyAlignment="1">
      <alignment horizontal="center" vertical="center"/>
    </xf>
    <xf numFmtId="0" fontId="8" fillId="3" borderId="50" xfId="2" applyFont="1" applyFill="1" applyBorder="1"/>
    <xf numFmtId="1" fontId="8" fillId="3" borderId="51" xfId="2" applyNumberFormat="1" applyFont="1" applyFill="1" applyBorder="1" applyAlignment="1">
      <alignment horizontal="center" vertical="center"/>
    </xf>
    <xf numFmtId="1" fontId="8" fillId="3" borderId="25" xfId="2" applyNumberFormat="1" applyFont="1" applyFill="1" applyBorder="1" applyAlignment="1">
      <alignment horizontal="center" vertical="center"/>
    </xf>
    <xf numFmtId="0" fontId="8" fillId="3" borderId="52" xfId="2" applyFont="1" applyFill="1" applyBorder="1"/>
    <xf numFmtId="0" fontId="8" fillId="3" borderId="7" xfId="2" applyFont="1" applyFill="1" applyBorder="1" applyAlignment="1">
      <alignment horizontal="left" vertical="center" wrapText="1" indent="2"/>
    </xf>
    <xf numFmtId="0" fontId="8" fillId="3" borderId="9" xfId="2" applyFont="1" applyFill="1" applyBorder="1" applyAlignment="1">
      <alignment horizontal="left" vertical="center" wrapText="1" indent="2"/>
    </xf>
    <xf numFmtId="0" fontId="8" fillId="3" borderId="8" xfId="2" applyFont="1" applyFill="1" applyBorder="1" applyAlignment="1">
      <alignment horizontal="left" vertical="center" wrapText="1" indent="2"/>
    </xf>
    <xf numFmtId="0" fontId="18" fillId="3" borderId="9" xfId="2" applyFont="1" applyFill="1" applyBorder="1" applyAlignment="1">
      <alignment horizontal="left" vertical="center" wrapText="1" indent="2"/>
    </xf>
    <xf numFmtId="0" fontId="18" fillId="3" borderId="7" xfId="2" applyFont="1" applyFill="1" applyBorder="1" applyAlignment="1">
      <alignment horizontal="left" vertical="center" wrapText="1" indent="2"/>
    </xf>
    <xf numFmtId="0" fontId="18" fillId="3" borderId="8" xfId="2" applyFont="1" applyFill="1" applyBorder="1" applyAlignment="1">
      <alignment horizontal="left" vertical="center" wrapText="1" indent="2"/>
    </xf>
    <xf numFmtId="0" fontId="3" fillId="0" borderId="0" xfId="6" applyFont="1" applyAlignment="1">
      <alignment horizontal="left"/>
    </xf>
    <xf numFmtId="166" fontId="6" fillId="2" borderId="45" xfId="10" applyNumberFormat="1" applyFont="1" applyFill="1" applyBorder="1" applyAlignment="1">
      <alignment horizontal="center" vertical="center"/>
    </xf>
    <xf numFmtId="0" fontId="28" fillId="0" borderId="0" xfId="6" applyFont="1" applyAlignment="1">
      <alignment horizontal="left"/>
    </xf>
    <xf numFmtId="0" fontId="28" fillId="0" borderId="0" xfId="6" applyFont="1" applyFill="1" applyAlignment="1">
      <alignment horizontal="left"/>
    </xf>
    <xf numFmtId="0" fontId="40" fillId="0" borderId="6" xfId="5" applyFont="1" applyBorder="1" applyAlignment="1">
      <alignment horizontal="right" indent="1"/>
    </xf>
    <xf numFmtId="0" fontId="11" fillId="0" borderId="26" xfId="6" applyFont="1" applyBorder="1" applyAlignment="1">
      <alignment horizontal="center"/>
    </xf>
    <xf numFmtId="0" fontId="11" fillId="0" borderId="35" xfId="6" applyFont="1" applyBorder="1" applyAlignment="1">
      <alignment horizontal="center"/>
    </xf>
    <xf numFmtId="0" fontId="28" fillId="0" borderId="0" xfId="6" applyFont="1" applyAlignment="1">
      <alignment horizontal="left" wrapText="1"/>
    </xf>
    <xf numFmtId="0" fontId="12" fillId="0" borderId="0" xfId="6" applyFont="1" applyAlignment="1">
      <alignment horizontal="left" wrapText="1"/>
    </xf>
    <xf numFmtId="0" fontId="4" fillId="0" borderId="0" xfId="2" applyFont="1" applyBorder="1" applyAlignment="1">
      <alignment horizontal="center" vertical="center" wrapText="1"/>
    </xf>
    <xf numFmtId="0" fontId="4" fillId="3" borderId="0" xfId="2" applyFont="1" applyFill="1" applyBorder="1" applyAlignment="1">
      <alignment vertical="center" wrapText="1"/>
    </xf>
    <xf numFmtId="0" fontId="43" fillId="0" borderId="0" xfId="0" applyFont="1" applyBorder="1" applyAlignment="1">
      <alignment vertical="center"/>
    </xf>
    <xf numFmtId="165" fontId="15" fillId="0" borderId="1" xfId="9" applyFont="1" applyBorder="1" applyAlignment="1" applyProtection="1">
      <alignment horizontal="center" vertical="center"/>
      <protection locked="0"/>
    </xf>
    <xf numFmtId="165" fontId="15" fillId="0" borderId="2" xfId="9" applyFont="1" applyBorder="1" applyAlignment="1" applyProtection="1">
      <alignment horizontal="center" vertical="center"/>
      <protection locked="0"/>
    </xf>
    <xf numFmtId="0" fontId="44" fillId="0" borderId="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165" fontId="29" fillId="0" borderId="0" xfId="10" applyFont="1" applyFill="1" applyBorder="1" applyAlignment="1">
      <alignment horizontal="center" vertical="justify" wrapText="1"/>
    </xf>
    <xf numFmtId="0" fontId="1" fillId="0" borderId="0" xfId="6" applyBorder="1" applyAlignment="1">
      <alignment horizontal="center" vertical="justify" wrapText="1"/>
    </xf>
    <xf numFmtId="165" fontId="29" fillId="0" borderId="6" xfId="10" applyFont="1" applyFill="1" applyBorder="1" applyAlignment="1">
      <alignment horizontal="right" vertical="justify" wrapText="1" indent="1"/>
    </xf>
    <xf numFmtId="0" fontId="1" fillId="0" borderId="6" xfId="6" applyBorder="1" applyAlignment="1">
      <alignment horizontal="right" vertical="justify" wrapText="1" indent="1"/>
    </xf>
    <xf numFmtId="165" fontId="15" fillId="2" borderId="1" xfId="10" applyFont="1" applyFill="1" applyBorder="1" applyAlignment="1" applyProtection="1">
      <alignment horizontal="center" vertical="center"/>
      <protection locked="0"/>
    </xf>
    <xf numFmtId="165" fontId="15" fillId="2" borderId="4" xfId="10" applyFont="1" applyFill="1" applyBorder="1" applyAlignment="1" applyProtection="1">
      <alignment horizontal="center" vertical="center"/>
      <protection locked="0"/>
    </xf>
    <xf numFmtId="165" fontId="7" fillId="2" borderId="47" xfId="10" applyFont="1" applyFill="1" applyBorder="1" applyAlignment="1" applyProtection="1">
      <alignment horizontal="center" vertical="center" wrapText="1"/>
      <protection locked="0"/>
    </xf>
    <xf numFmtId="165" fontId="7" fillId="2" borderId="32" xfId="10" applyFont="1" applyFill="1" applyBorder="1" applyAlignment="1" applyProtection="1">
      <alignment horizontal="center" vertical="center" wrapText="1"/>
      <protection locked="0"/>
    </xf>
    <xf numFmtId="165" fontId="7" fillId="2" borderId="17" xfId="10" applyFont="1" applyFill="1" applyBorder="1" applyAlignment="1" applyProtection="1">
      <alignment horizontal="center" vertical="center" wrapText="1"/>
      <protection locked="0"/>
    </xf>
    <xf numFmtId="165" fontId="7" fillId="2" borderId="33" xfId="10" applyFont="1" applyFill="1" applyBorder="1" applyAlignment="1" applyProtection="1">
      <alignment horizontal="center" vertical="center" wrapText="1"/>
      <protection locked="0"/>
    </xf>
    <xf numFmtId="165" fontId="7" fillId="2" borderId="34" xfId="10" applyFont="1" applyFill="1" applyBorder="1" applyAlignment="1" applyProtection="1">
      <alignment horizontal="center" vertical="center" wrapText="1"/>
      <protection locked="0"/>
    </xf>
    <xf numFmtId="1" fontId="15" fillId="2" borderId="49" xfId="10" applyNumberFormat="1" applyFont="1" applyFill="1" applyBorder="1" applyAlignment="1" applyProtection="1">
      <alignment horizontal="center" vertical="center"/>
      <protection locked="0"/>
    </xf>
    <xf numFmtId="1" fontId="15" fillId="2" borderId="22" xfId="10" applyNumberFormat="1" applyFont="1" applyFill="1" applyBorder="1" applyAlignment="1" applyProtection="1">
      <alignment horizontal="center" vertical="center"/>
      <protection locked="0"/>
    </xf>
    <xf numFmtId="1" fontId="15" fillId="2" borderId="20" xfId="10" applyNumberFormat="1" applyFont="1" applyFill="1" applyBorder="1" applyAlignment="1" applyProtection="1">
      <alignment horizontal="center" vertical="center"/>
      <protection locked="0"/>
    </xf>
    <xf numFmtId="1" fontId="15" fillId="2" borderId="21" xfId="10" applyNumberFormat="1" applyFont="1" applyFill="1" applyBorder="1" applyAlignment="1" applyProtection="1">
      <alignment horizontal="center" vertical="center"/>
      <protection locked="0"/>
    </xf>
    <xf numFmtId="166" fontId="30" fillId="2" borderId="37" xfId="10" applyNumberFormat="1" applyFont="1" applyFill="1" applyBorder="1" applyAlignment="1">
      <alignment horizontal="center" vertical="center"/>
    </xf>
    <xf numFmtId="166" fontId="30" fillId="2" borderId="16" xfId="10" applyNumberFormat="1" applyFont="1" applyFill="1" applyBorder="1" applyAlignment="1">
      <alignment horizontal="center" vertical="center"/>
    </xf>
    <xf numFmtId="166" fontId="8" fillId="2" borderId="38" xfId="10" applyNumberFormat="1" applyFont="1" applyFill="1" applyBorder="1" applyAlignment="1">
      <alignment horizontal="center" vertical="center"/>
    </xf>
    <xf numFmtId="166" fontId="8" fillId="2" borderId="39" xfId="10" applyNumberFormat="1" applyFont="1" applyFill="1" applyBorder="1" applyAlignment="1">
      <alignment horizontal="center" vertical="center"/>
    </xf>
    <xf numFmtId="166" fontId="8" fillId="2" borderId="50" xfId="10" applyNumberFormat="1" applyFont="1" applyFill="1" applyBorder="1" applyAlignment="1">
      <alignment horizontal="center" vertical="center"/>
    </xf>
    <xf numFmtId="166" fontId="16" fillId="2" borderId="40" xfId="10" applyNumberFormat="1" applyFont="1" applyFill="1" applyBorder="1" applyAlignment="1">
      <alignment horizontal="center" vertical="center"/>
    </xf>
    <xf numFmtId="165" fontId="38" fillId="2" borderId="5" xfId="10" applyFont="1" applyFill="1" applyBorder="1" applyAlignment="1">
      <alignment horizontal="left" wrapText="1"/>
    </xf>
    <xf numFmtId="0" fontId="2" fillId="4" borderId="16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3">
    <cellStyle name="Обычный" xfId="0" builtinId="0"/>
    <cellStyle name="Обычный 100" xfId="2"/>
    <cellStyle name="Обычный 118" xfId="11"/>
    <cellStyle name="Обычный 120" xfId="12"/>
    <cellStyle name="Обычный 140 3 2" xfId="6"/>
    <cellStyle name="Обычный 2" xfId="1"/>
    <cellStyle name="Обычный 2 2" xfId="10"/>
    <cellStyle name="Обычный 2 3" xfId="5"/>
    <cellStyle name="Обычный 25 2" xfId="9"/>
    <cellStyle name="Обычный 28 2" xfId="7"/>
    <cellStyle name="Обычный 4" xfId="8"/>
    <cellStyle name="Обычный 5" xfId="4"/>
    <cellStyle name="Стиль 1 2" xfId="3"/>
  </cellStyles>
  <dxfs count="0"/>
  <tableStyles count="0" defaultTableStyle="TableStyleMedium2" defaultPivotStyle="PivotStyleLight16"/>
  <colors>
    <mruColors>
      <color rgb="FF2C2C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821532</xdr:colOff>
      <xdr:row>0</xdr:row>
      <xdr:rowOff>47625</xdr:rowOff>
    </xdr:from>
    <xdr:to>
      <xdr:col>5</xdr:col>
      <xdr:colOff>630898</xdr:colOff>
      <xdr:row>1</xdr:row>
      <xdr:rowOff>547895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4032" y="47625"/>
          <a:ext cx="654710" cy="6907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531586</xdr:colOff>
      <xdr:row>0</xdr:row>
      <xdr:rowOff>29482</xdr:rowOff>
    </xdr:from>
    <xdr:to>
      <xdr:col>10</xdr:col>
      <xdr:colOff>552823</xdr:colOff>
      <xdr:row>1</xdr:row>
      <xdr:rowOff>577061</xdr:rowOff>
    </xdr:to>
    <xdr:pic>
      <xdr:nvPicPr>
        <xdr:cNvPr id="2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1161" y="29482"/>
          <a:ext cx="649887" cy="693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20</xdr:col>
      <xdr:colOff>531586</xdr:colOff>
      <xdr:row>0</xdr:row>
      <xdr:rowOff>29482</xdr:rowOff>
    </xdr:from>
    <xdr:ext cx="643537" cy="690454"/>
    <xdr:pic>
      <xdr:nvPicPr>
        <xdr:cNvPr id="3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2811" y="29482"/>
          <a:ext cx="643537" cy="690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F106"/>
  <sheetViews>
    <sheetView tabSelected="1" view="pageBreakPreview" zoomScale="80" zoomScaleNormal="100" zoomScaleSheetLayoutView="80" workbookViewId="0">
      <selection sqref="A1:F2"/>
    </sheetView>
  </sheetViews>
  <sheetFormatPr defaultColWidth="8.85546875" defaultRowHeight="15" x14ac:dyDescent="0.25"/>
  <cols>
    <col min="1" max="1" width="90.5703125" style="1" customWidth="1"/>
    <col min="2" max="6" width="12.7109375" style="1" customWidth="1"/>
    <col min="7" max="16384" width="8.85546875" style="1"/>
  </cols>
  <sheetData>
    <row r="1" spans="1:6" x14ac:dyDescent="0.25">
      <c r="A1" s="193" t="s">
        <v>79</v>
      </c>
      <c r="B1" s="194"/>
      <c r="C1" s="194"/>
      <c r="D1" s="194"/>
      <c r="E1" s="194"/>
      <c r="F1" s="194"/>
    </row>
    <row r="2" spans="1:6" ht="45" customHeight="1" x14ac:dyDescent="0.25">
      <c r="A2" s="194"/>
      <c r="B2" s="194"/>
      <c r="C2" s="194"/>
      <c r="D2" s="194"/>
      <c r="E2" s="194"/>
      <c r="F2" s="194"/>
    </row>
    <row r="3" spans="1:6" ht="52.5" customHeight="1" x14ac:dyDescent="0.25">
      <c r="A3" s="192" t="s">
        <v>95</v>
      </c>
      <c r="B3" s="192"/>
      <c r="C3" s="192"/>
      <c r="D3" s="192"/>
      <c r="E3" s="192"/>
      <c r="F3" s="192"/>
    </row>
    <row r="4" spans="1:6" s="21" customFormat="1" ht="19.5" customHeight="1" thickBot="1" x14ac:dyDescent="0.35">
      <c r="A4" s="187" t="s">
        <v>75</v>
      </c>
      <c r="B4" s="187"/>
      <c r="C4" s="187"/>
      <c r="D4" s="187"/>
      <c r="E4" s="187"/>
      <c r="F4" s="187"/>
    </row>
    <row r="5" spans="1:6" ht="19.5" customHeight="1" x14ac:dyDescent="0.25">
      <c r="A5" s="195"/>
      <c r="B5" s="85">
        <v>2024</v>
      </c>
      <c r="C5" s="22">
        <f>B5+1</f>
        <v>2025</v>
      </c>
      <c r="D5" s="22">
        <f t="shared" ref="D5:E5" si="0">C5+1</f>
        <v>2026</v>
      </c>
      <c r="E5" s="22">
        <f t="shared" si="0"/>
        <v>2027</v>
      </c>
      <c r="F5" s="23">
        <f>E5+1</f>
        <v>2028</v>
      </c>
    </row>
    <row r="6" spans="1:6" ht="19.5" customHeight="1" thickBot="1" x14ac:dyDescent="0.3">
      <c r="A6" s="196"/>
      <c r="B6" s="86" t="s">
        <v>18</v>
      </c>
      <c r="C6" s="24" t="s">
        <v>1</v>
      </c>
      <c r="D6" s="188" t="s">
        <v>2</v>
      </c>
      <c r="E6" s="188"/>
      <c r="F6" s="189"/>
    </row>
    <row r="7" spans="1:6" ht="15.75" customHeight="1" x14ac:dyDescent="0.25">
      <c r="A7" s="177" t="s">
        <v>19</v>
      </c>
      <c r="B7" s="150"/>
      <c r="C7" s="151"/>
      <c r="D7" s="151"/>
      <c r="E7" s="151"/>
      <c r="F7" s="152"/>
    </row>
    <row r="8" spans="1:6" ht="20.100000000000001" customHeight="1" x14ac:dyDescent="0.25">
      <c r="A8" s="70" t="s">
        <v>20</v>
      </c>
      <c r="B8" s="87">
        <v>110.94</v>
      </c>
      <c r="C8" s="25">
        <v>106.13</v>
      </c>
      <c r="D8" s="25">
        <v>105.28</v>
      </c>
      <c r="E8" s="25">
        <v>104.75</v>
      </c>
      <c r="F8" s="64">
        <v>104.2</v>
      </c>
    </row>
    <row r="9" spans="1:6" ht="20.100000000000001" customHeight="1" x14ac:dyDescent="0.25">
      <c r="A9" s="71" t="s">
        <v>21</v>
      </c>
      <c r="B9" s="88">
        <v>112.07</v>
      </c>
      <c r="C9" s="26">
        <v>106.57</v>
      </c>
      <c r="D9" s="26">
        <v>105.39</v>
      </c>
      <c r="E9" s="26">
        <v>104.98</v>
      </c>
      <c r="F9" s="65">
        <v>104.33</v>
      </c>
    </row>
    <row r="10" spans="1:6" ht="20.100000000000001" customHeight="1" x14ac:dyDescent="0.25">
      <c r="A10" s="72" t="s">
        <v>22</v>
      </c>
      <c r="B10" s="88">
        <v>110.43</v>
      </c>
      <c r="C10" s="26">
        <v>107.56</v>
      </c>
      <c r="D10" s="26">
        <v>104.55</v>
      </c>
      <c r="E10" s="26">
        <v>104.48</v>
      </c>
      <c r="F10" s="65">
        <v>104.16</v>
      </c>
    </row>
    <row r="11" spans="1:6" ht="20.100000000000001" customHeight="1" x14ac:dyDescent="0.25">
      <c r="A11" s="178" t="s">
        <v>23</v>
      </c>
      <c r="B11" s="153"/>
      <c r="C11" s="154"/>
      <c r="D11" s="154"/>
      <c r="E11" s="154"/>
      <c r="F11" s="155"/>
    </row>
    <row r="12" spans="1:6" ht="20.100000000000001" customHeight="1" x14ac:dyDescent="0.25">
      <c r="A12" s="70" t="s">
        <v>20</v>
      </c>
      <c r="B12" s="87">
        <v>116.88</v>
      </c>
      <c r="C12" s="25">
        <v>104.78</v>
      </c>
      <c r="D12" s="25">
        <v>104.76</v>
      </c>
      <c r="E12" s="25">
        <v>104.31</v>
      </c>
      <c r="F12" s="64">
        <v>104.16</v>
      </c>
    </row>
    <row r="13" spans="1:6" s="27" customFormat="1" ht="20.100000000000001" customHeight="1" x14ac:dyDescent="0.25">
      <c r="A13" s="73" t="s">
        <v>21</v>
      </c>
      <c r="B13" s="88">
        <v>117.68</v>
      </c>
      <c r="C13" s="26">
        <v>105.41</v>
      </c>
      <c r="D13" s="26">
        <v>104.81</v>
      </c>
      <c r="E13" s="26">
        <v>104.62</v>
      </c>
      <c r="F13" s="65">
        <v>104.47</v>
      </c>
    </row>
    <row r="14" spans="1:6" ht="20.100000000000001" customHeight="1" x14ac:dyDescent="0.25">
      <c r="A14" s="178" t="s">
        <v>24</v>
      </c>
      <c r="B14" s="153"/>
      <c r="C14" s="154"/>
      <c r="D14" s="154"/>
      <c r="E14" s="154"/>
      <c r="F14" s="155"/>
    </row>
    <row r="15" spans="1:6" ht="20.100000000000001" customHeight="1" x14ac:dyDescent="0.25">
      <c r="A15" s="70" t="s">
        <v>20</v>
      </c>
      <c r="B15" s="87">
        <v>116</v>
      </c>
      <c r="C15" s="25">
        <v>104.1</v>
      </c>
      <c r="D15" s="25">
        <v>104.76</v>
      </c>
      <c r="E15" s="25">
        <v>104.27</v>
      </c>
      <c r="F15" s="64">
        <v>104.17</v>
      </c>
    </row>
    <row r="16" spans="1:6" s="27" customFormat="1" ht="20.100000000000001" customHeight="1" x14ac:dyDescent="0.25">
      <c r="A16" s="74" t="s">
        <v>21</v>
      </c>
      <c r="B16" s="88">
        <v>117.51</v>
      </c>
      <c r="C16" s="26">
        <v>104.66</v>
      </c>
      <c r="D16" s="26">
        <v>104.83</v>
      </c>
      <c r="E16" s="26">
        <v>104.58</v>
      </c>
      <c r="F16" s="65">
        <v>104.5</v>
      </c>
    </row>
    <row r="17" spans="1:6" ht="20.100000000000001" customHeight="1" x14ac:dyDescent="0.25">
      <c r="A17" s="178" t="s">
        <v>25</v>
      </c>
      <c r="B17" s="153"/>
      <c r="C17" s="154"/>
      <c r="D17" s="154"/>
      <c r="E17" s="154"/>
      <c r="F17" s="155"/>
    </row>
    <row r="18" spans="1:6" ht="20.100000000000001" customHeight="1" x14ac:dyDescent="0.25">
      <c r="A18" s="70" t="s">
        <v>20</v>
      </c>
      <c r="B18" s="87">
        <v>86.513999999999996</v>
      </c>
      <c r="C18" s="25">
        <v>102.6</v>
      </c>
      <c r="D18" s="25">
        <v>105.41488389512155</v>
      </c>
      <c r="E18" s="25">
        <v>104.10867821852203</v>
      </c>
      <c r="F18" s="64">
        <v>103.61053770363024</v>
      </c>
    </row>
    <row r="19" spans="1:6" ht="20.100000000000001" customHeight="1" x14ac:dyDescent="0.25">
      <c r="A19" s="71" t="s">
        <v>21</v>
      </c>
      <c r="B19" s="88">
        <v>99.654924467510682</v>
      </c>
      <c r="C19" s="26">
        <v>103.64608327979458</v>
      </c>
      <c r="D19" s="26">
        <v>104.79293291565173</v>
      </c>
      <c r="E19" s="26">
        <v>104.22209673763251</v>
      </c>
      <c r="F19" s="65">
        <v>103.93757861513538</v>
      </c>
    </row>
    <row r="20" spans="1:6" ht="20.100000000000001" customHeight="1" x14ac:dyDescent="0.25">
      <c r="A20" s="72" t="s">
        <v>26</v>
      </c>
      <c r="B20" s="88"/>
      <c r="C20" s="26"/>
      <c r="D20" s="26"/>
      <c r="E20" s="26"/>
      <c r="F20" s="65"/>
    </row>
    <row r="21" spans="1:6" ht="20.100000000000001" customHeight="1" x14ac:dyDescent="0.25">
      <c r="A21" s="71" t="s">
        <v>21</v>
      </c>
      <c r="B21" s="88">
        <v>99.564090911751194</v>
      </c>
      <c r="C21" s="28">
        <v>109.84230005720235</v>
      </c>
      <c r="D21" s="28">
        <v>104.10771806629036</v>
      </c>
      <c r="E21" s="28">
        <v>104.02013885982386</v>
      </c>
      <c r="F21" s="66">
        <v>103.99422806860879</v>
      </c>
    </row>
    <row r="22" spans="1:6" ht="20.100000000000001" customHeight="1" x14ac:dyDescent="0.25">
      <c r="A22" s="178" t="s">
        <v>27</v>
      </c>
      <c r="B22" s="153"/>
      <c r="C22" s="154"/>
      <c r="D22" s="154"/>
      <c r="E22" s="154"/>
      <c r="F22" s="155"/>
    </row>
    <row r="23" spans="1:6" ht="20.100000000000001" customHeight="1" x14ac:dyDescent="0.25">
      <c r="A23" s="70" t="s">
        <v>20</v>
      </c>
      <c r="B23" s="87">
        <v>119.12808538745917</v>
      </c>
      <c r="C23" s="25">
        <v>104.21742953260713</v>
      </c>
      <c r="D23" s="25">
        <v>104.7053753276715</v>
      </c>
      <c r="E23" s="25">
        <v>104.28360815924185</v>
      </c>
      <c r="F23" s="64">
        <v>104.21581180283729</v>
      </c>
    </row>
    <row r="24" spans="1:6" s="27" customFormat="1" ht="20.100000000000001" customHeight="1" x14ac:dyDescent="0.25">
      <c r="A24" s="73" t="s">
        <v>21</v>
      </c>
      <c r="B24" s="89">
        <v>118.32519148512411</v>
      </c>
      <c r="C24" s="28">
        <v>104.72691437881628</v>
      </c>
      <c r="D24" s="28">
        <v>104.83020836385961</v>
      </c>
      <c r="E24" s="28">
        <v>104.60532977475032</v>
      </c>
      <c r="F24" s="66">
        <v>104.5291742841961</v>
      </c>
    </row>
    <row r="25" spans="1:6" ht="20.100000000000001" customHeight="1" x14ac:dyDescent="0.25">
      <c r="A25" s="179" t="s">
        <v>28</v>
      </c>
      <c r="B25" s="156"/>
      <c r="C25" s="157"/>
      <c r="D25" s="157"/>
      <c r="E25" s="157"/>
      <c r="F25" s="158"/>
    </row>
    <row r="26" spans="1:6" ht="20.100000000000001" customHeight="1" x14ac:dyDescent="0.25">
      <c r="A26" s="70" t="s">
        <v>20</v>
      </c>
      <c r="B26" s="87">
        <v>121.70180116041655</v>
      </c>
      <c r="C26" s="25">
        <v>109.62419741730847</v>
      </c>
      <c r="D26" s="25">
        <v>104.80833569535734</v>
      </c>
      <c r="E26" s="25">
        <v>104.61589597260257</v>
      </c>
      <c r="F26" s="64">
        <v>104.10243563234752</v>
      </c>
    </row>
    <row r="27" spans="1:6" ht="20.100000000000001" customHeight="1" x14ac:dyDescent="0.25">
      <c r="A27" s="71" t="s">
        <v>21</v>
      </c>
      <c r="B27" s="89">
        <v>119.30998307459176</v>
      </c>
      <c r="C27" s="28">
        <v>111.11029751112613</v>
      </c>
      <c r="D27" s="28">
        <v>104.27455305924312</v>
      </c>
      <c r="E27" s="28">
        <v>104.63640492275528</v>
      </c>
      <c r="F27" s="66">
        <v>104.18161225547999</v>
      </c>
    </row>
    <row r="28" spans="1:6" ht="20.100000000000001" customHeight="1" x14ac:dyDescent="0.25">
      <c r="A28" s="180" t="s">
        <v>29</v>
      </c>
      <c r="B28" s="153"/>
      <c r="C28" s="154"/>
      <c r="D28" s="154"/>
      <c r="E28" s="154"/>
      <c r="F28" s="159"/>
    </row>
    <row r="29" spans="1:6" ht="20.100000000000001" customHeight="1" x14ac:dyDescent="0.25">
      <c r="A29" s="70" t="s">
        <v>20</v>
      </c>
      <c r="B29" s="87">
        <v>131.0102471342866</v>
      </c>
      <c r="C29" s="25">
        <v>110.27143681692546</v>
      </c>
      <c r="D29" s="25">
        <v>104.69790107333891</v>
      </c>
      <c r="E29" s="25">
        <v>104.62296916725184</v>
      </c>
      <c r="F29" s="64">
        <v>104.05813678160484</v>
      </c>
    </row>
    <row r="30" spans="1:6" ht="20.100000000000001" customHeight="1" thickBot="1" x14ac:dyDescent="0.3">
      <c r="A30" s="75" t="s">
        <v>21</v>
      </c>
      <c r="B30" s="90">
        <v>125.71738198750788</v>
      </c>
      <c r="C30" s="29">
        <v>112.27310044514589</v>
      </c>
      <c r="D30" s="29">
        <v>103.94315403208849</v>
      </c>
      <c r="E30" s="29">
        <v>104.59705941069473</v>
      </c>
      <c r="F30" s="67">
        <v>104.12539420920761</v>
      </c>
    </row>
    <row r="31" spans="1:6" ht="20.100000000000001" customHeight="1" x14ac:dyDescent="0.25">
      <c r="A31" s="181" t="s">
        <v>30</v>
      </c>
      <c r="B31" s="160"/>
      <c r="C31" s="161"/>
      <c r="D31" s="161"/>
      <c r="E31" s="161"/>
      <c r="F31" s="162"/>
    </row>
    <row r="32" spans="1:6" ht="20.100000000000001" customHeight="1" x14ac:dyDescent="0.25">
      <c r="A32" s="70" t="s">
        <v>20</v>
      </c>
      <c r="B32" s="87">
        <v>100.21370508749881</v>
      </c>
      <c r="C32" s="25">
        <v>107.68360893618498</v>
      </c>
      <c r="D32" s="25">
        <v>105.13172701084572</v>
      </c>
      <c r="E32" s="25">
        <v>104.59518317728053</v>
      </c>
      <c r="F32" s="64">
        <v>104.23215820806213</v>
      </c>
    </row>
    <row r="33" spans="1:6" ht="20.100000000000001" customHeight="1" x14ac:dyDescent="0.25">
      <c r="A33" s="76" t="s">
        <v>21</v>
      </c>
      <c r="B33" s="89">
        <v>104.28963977514418</v>
      </c>
      <c r="C33" s="28">
        <v>107.70823692513804</v>
      </c>
      <c r="D33" s="28">
        <v>105.30677329702462</v>
      </c>
      <c r="E33" s="28">
        <v>104.7291425967005</v>
      </c>
      <c r="F33" s="66">
        <v>104.30598863362692</v>
      </c>
    </row>
    <row r="34" spans="1:6" ht="20.100000000000001" customHeight="1" x14ac:dyDescent="0.25">
      <c r="A34" s="179" t="s">
        <v>31</v>
      </c>
      <c r="B34" s="163"/>
      <c r="C34" s="164"/>
      <c r="D34" s="164"/>
      <c r="E34" s="164"/>
      <c r="F34" s="158"/>
    </row>
    <row r="35" spans="1:6" ht="20.100000000000001" customHeight="1" x14ac:dyDescent="0.25">
      <c r="A35" s="70" t="s">
        <v>20</v>
      </c>
      <c r="B35" s="87">
        <v>107.88331530035218</v>
      </c>
      <c r="C35" s="25">
        <v>105.99440935676505</v>
      </c>
      <c r="D35" s="25">
        <v>104.78689495258297</v>
      </c>
      <c r="E35" s="25">
        <v>104.4664737606855</v>
      </c>
      <c r="F35" s="64">
        <v>104.15458964588026</v>
      </c>
    </row>
    <row r="36" spans="1:6" ht="20.100000000000001" customHeight="1" x14ac:dyDescent="0.25">
      <c r="A36" s="71" t="s">
        <v>21</v>
      </c>
      <c r="B36" s="89">
        <v>111.22044437607718</v>
      </c>
      <c r="C36" s="28">
        <v>106.27548121305735</v>
      </c>
      <c r="D36" s="28">
        <v>104.7446794894408</v>
      </c>
      <c r="E36" s="28">
        <v>104.53918510209186</v>
      </c>
      <c r="F36" s="66">
        <v>104.22765103593777</v>
      </c>
    </row>
    <row r="37" spans="1:6" ht="30" x14ac:dyDescent="0.25">
      <c r="A37" s="180" t="s">
        <v>77</v>
      </c>
      <c r="B37" s="153"/>
      <c r="C37" s="154"/>
      <c r="D37" s="154"/>
      <c r="E37" s="154"/>
      <c r="F37" s="159"/>
    </row>
    <row r="38" spans="1:6" ht="20.100000000000001" customHeight="1" x14ac:dyDescent="0.25">
      <c r="A38" s="70" t="s">
        <v>20</v>
      </c>
      <c r="B38" s="87">
        <v>111.54176262765768</v>
      </c>
      <c r="C38" s="25">
        <v>109.86902531126275</v>
      </c>
      <c r="D38" s="25">
        <v>104.62107562358969</v>
      </c>
      <c r="E38" s="25">
        <v>104.28452795004081</v>
      </c>
      <c r="F38" s="64">
        <v>104.15279406476839</v>
      </c>
    </row>
    <row r="39" spans="1:6" ht="20.100000000000001" customHeight="1" x14ac:dyDescent="0.25">
      <c r="A39" s="71" t="s">
        <v>21</v>
      </c>
      <c r="B39" s="89">
        <v>109.05155239698952</v>
      </c>
      <c r="C39" s="28">
        <v>110.19399717588414</v>
      </c>
      <c r="D39" s="28">
        <v>104.82604621374061</v>
      </c>
      <c r="E39" s="28">
        <v>104.44156665263806</v>
      </c>
      <c r="F39" s="66">
        <v>104.17593606117596</v>
      </c>
    </row>
    <row r="40" spans="1:6" ht="30" x14ac:dyDescent="0.25">
      <c r="A40" s="180" t="s">
        <v>66</v>
      </c>
      <c r="B40" s="153"/>
      <c r="C40" s="154"/>
      <c r="D40" s="154"/>
      <c r="E40" s="154"/>
      <c r="F40" s="159"/>
    </row>
    <row r="41" spans="1:6" ht="20.100000000000001" customHeight="1" x14ac:dyDescent="0.25">
      <c r="A41" s="70" t="s">
        <v>20</v>
      </c>
      <c r="B41" s="87">
        <v>120.96533485640339</v>
      </c>
      <c r="C41" s="25">
        <v>106.87876853032205</v>
      </c>
      <c r="D41" s="25">
        <v>105.10179500102403</v>
      </c>
      <c r="E41" s="25">
        <v>104.3905332583976</v>
      </c>
      <c r="F41" s="64">
        <v>104.24183144365884</v>
      </c>
    </row>
    <row r="42" spans="1:6" ht="20.100000000000001" customHeight="1" x14ac:dyDescent="0.25">
      <c r="A42" s="76" t="s">
        <v>21</v>
      </c>
      <c r="B42" s="89">
        <v>108.13000399740753</v>
      </c>
      <c r="C42" s="28">
        <v>107.78736222405418</v>
      </c>
      <c r="D42" s="28">
        <v>104.95606065701463</v>
      </c>
      <c r="E42" s="28">
        <v>104.26076835405888</v>
      </c>
      <c r="F42" s="66">
        <v>104.11109207107914</v>
      </c>
    </row>
    <row r="43" spans="1:6" ht="30" x14ac:dyDescent="0.25">
      <c r="A43" s="180" t="s">
        <v>33</v>
      </c>
      <c r="B43" s="153"/>
      <c r="C43" s="154"/>
      <c r="D43" s="154"/>
      <c r="E43" s="154"/>
      <c r="F43" s="159"/>
    </row>
    <row r="44" spans="1:6" ht="20.100000000000001" customHeight="1" x14ac:dyDescent="0.25">
      <c r="A44" s="70" t="s">
        <v>20</v>
      </c>
      <c r="B44" s="87">
        <v>115.50868156323209</v>
      </c>
      <c r="C44" s="25">
        <v>106.32794962302781</v>
      </c>
      <c r="D44" s="25">
        <v>104.6163057369985</v>
      </c>
      <c r="E44" s="25">
        <v>104.53578878093381</v>
      </c>
      <c r="F44" s="64">
        <v>104.08090380266306</v>
      </c>
    </row>
    <row r="45" spans="1:6" ht="20.100000000000001" customHeight="1" x14ac:dyDescent="0.25">
      <c r="A45" s="76" t="s">
        <v>21</v>
      </c>
      <c r="B45" s="89">
        <v>115.87609489447834</v>
      </c>
      <c r="C45" s="28">
        <v>105.69142374503946</v>
      </c>
      <c r="D45" s="28">
        <v>104.90157749982536</v>
      </c>
      <c r="E45" s="28">
        <v>104.6016258084026</v>
      </c>
      <c r="F45" s="66">
        <v>104.23390203490861</v>
      </c>
    </row>
    <row r="46" spans="1:6" ht="20.100000000000001" customHeight="1" x14ac:dyDescent="0.25">
      <c r="A46" s="182" t="s">
        <v>34</v>
      </c>
      <c r="B46" s="156"/>
      <c r="C46" s="157"/>
      <c r="D46" s="157"/>
      <c r="E46" s="157"/>
      <c r="F46" s="165"/>
    </row>
    <row r="47" spans="1:6" ht="20.100000000000001" customHeight="1" x14ac:dyDescent="0.25">
      <c r="A47" s="70" t="s">
        <v>20</v>
      </c>
      <c r="B47" s="87">
        <v>113.24130163050978</v>
      </c>
      <c r="C47" s="25">
        <v>104.59679371961705</v>
      </c>
      <c r="D47" s="25">
        <v>105.24473116483347</v>
      </c>
      <c r="E47" s="25">
        <v>104.5343939962488</v>
      </c>
      <c r="F47" s="64">
        <v>104.26861225714855</v>
      </c>
    </row>
    <row r="48" spans="1:6" ht="20.100000000000001" customHeight="1" x14ac:dyDescent="0.25">
      <c r="A48" s="71" t="s">
        <v>21</v>
      </c>
      <c r="B48" s="89">
        <v>115.17405559187806</v>
      </c>
      <c r="C48" s="28">
        <v>104.11995269536969</v>
      </c>
      <c r="D48" s="28">
        <v>105.48112077771128</v>
      </c>
      <c r="E48" s="28">
        <v>104.3218876173633</v>
      </c>
      <c r="F48" s="66">
        <v>104.10383710980962</v>
      </c>
    </row>
    <row r="49" spans="1:6" ht="20.100000000000001" customHeight="1" x14ac:dyDescent="0.25">
      <c r="A49" s="180" t="s">
        <v>35</v>
      </c>
      <c r="B49" s="153"/>
      <c r="C49" s="154"/>
      <c r="D49" s="154"/>
      <c r="E49" s="154"/>
      <c r="F49" s="159"/>
    </row>
    <row r="50" spans="1:6" ht="20.100000000000001" customHeight="1" x14ac:dyDescent="0.25">
      <c r="A50" s="70" t="s">
        <v>20</v>
      </c>
      <c r="B50" s="87">
        <v>114.13223304222807</v>
      </c>
      <c r="C50" s="25">
        <v>99.904306056774189</v>
      </c>
      <c r="D50" s="25">
        <v>105.32826933333008</v>
      </c>
      <c r="E50" s="25">
        <v>104.33511477660575</v>
      </c>
      <c r="F50" s="64">
        <v>104.00450444285593</v>
      </c>
    </row>
    <row r="51" spans="1:6" ht="20.100000000000001" customHeight="1" x14ac:dyDescent="0.25">
      <c r="A51" s="76" t="s">
        <v>21</v>
      </c>
      <c r="B51" s="89">
        <v>116.42070027940159</v>
      </c>
      <c r="C51" s="28">
        <v>99.349514546102398</v>
      </c>
      <c r="D51" s="28">
        <v>105.72709177194579</v>
      </c>
      <c r="E51" s="28">
        <v>104.80210109300165</v>
      </c>
      <c r="F51" s="66">
        <v>104.53396529484998</v>
      </c>
    </row>
    <row r="52" spans="1:6" ht="45" x14ac:dyDescent="0.25">
      <c r="A52" s="180" t="s">
        <v>67</v>
      </c>
      <c r="B52" s="153"/>
      <c r="C52" s="154"/>
      <c r="D52" s="154"/>
      <c r="E52" s="154"/>
      <c r="F52" s="159"/>
    </row>
    <row r="53" spans="1:6" ht="20.100000000000001" customHeight="1" x14ac:dyDescent="0.25">
      <c r="A53" s="70" t="s">
        <v>20</v>
      </c>
      <c r="B53" s="87">
        <v>110.04180421631817</v>
      </c>
      <c r="C53" s="25">
        <v>106.61941935572375</v>
      </c>
      <c r="D53" s="25">
        <v>104.57443480634933</v>
      </c>
      <c r="E53" s="25">
        <v>104.73031787023592</v>
      </c>
      <c r="F53" s="64">
        <v>104.17639819730194</v>
      </c>
    </row>
    <row r="54" spans="1:6" ht="20.100000000000001" customHeight="1" thickBot="1" x14ac:dyDescent="0.3">
      <c r="A54" s="75" t="s">
        <v>21</v>
      </c>
      <c r="B54" s="90">
        <v>105.88136393939355</v>
      </c>
      <c r="C54" s="29">
        <v>107.27844321119238</v>
      </c>
      <c r="D54" s="29">
        <v>104.90740172515902</v>
      </c>
      <c r="E54" s="29">
        <v>104.54776305673985</v>
      </c>
      <c r="F54" s="67">
        <v>104.17244523413601</v>
      </c>
    </row>
    <row r="55" spans="1:6" ht="17.25" customHeight="1" x14ac:dyDescent="0.25">
      <c r="A55" s="181" t="s">
        <v>36</v>
      </c>
      <c r="B55" s="160"/>
      <c r="C55" s="161"/>
      <c r="D55" s="161"/>
      <c r="E55" s="161"/>
      <c r="F55" s="162"/>
    </row>
    <row r="56" spans="1:6" ht="20.100000000000001" customHeight="1" x14ac:dyDescent="0.25">
      <c r="A56" s="70" t="s">
        <v>20</v>
      </c>
      <c r="B56" s="87">
        <v>111.5456420627381</v>
      </c>
      <c r="C56" s="25">
        <v>106.44925495141177</v>
      </c>
      <c r="D56" s="25">
        <v>105.01047125544515</v>
      </c>
      <c r="E56" s="25">
        <v>104.60477726260757</v>
      </c>
      <c r="F56" s="64">
        <v>104.22241427605294</v>
      </c>
    </row>
    <row r="57" spans="1:6" ht="20.100000000000001" customHeight="1" x14ac:dyDescent="0.25">
      <c r="A57" s="71" t="s">
        <v>21</v>
      </c>
      <c r="B57" s="89">
        <v>112.64132471865371</v>
      </c>
      <c r="C57" s="28">
        <v>106.41132499609154</v>
      </c>
      <c r="D57" s="28">
        <v>104.80468565373529</v>
      </c>
      <c r="E57" s="28">
        <v>104.60148636332333</v>
      </c>
      <c r="F57" s="66">
        <v>104.33262715956135</v>
      </c>
    </row>
    <row r="58" spans="1:6" ht="15.75" x14ac:dyDescent="0.25">
      <c r="A58" s="180" t="s">
        <v>37</v>
      </c>
      <c r="B58" s="153"/>
      <c r="C58" s="154"/>
      <c r="D58" s="154"/>
      <c r="E58" s="154"/>
      <c r="F58" s="159"/>
    </row>
    <row r="59" spans="1:6" ht="20.100000000000001" customHeight="1" x14ac:dyDescent="0.25">
      <c r="A59" s="70" t="s">
        <v>20</v>
      </c>
      <c r="B59" s="87">
        <v>109.16221426790086</v>
      </c>
      <c r="C59" s="25">
        <v>99.447827856541124</v>
      </c>
      <c r="D59" s="25">
        <v>105.44341286222947</v>
      </c>
      <c r="E59" s="25">
        <v>104.79798348541236</v>
      </c>
      <c r="F59" s="64">
        <v>104.03777512446509</v>
      </c>
    </row>
    <row r="60" spans="1:6" ht="20.100000000000001" customHeight="1" x14ac:dyDescent="0.25">
      <c r="A60" s="76" t="s">
        <v>21</v>
      </c>
      <c r="B60" s="89">
        <v>108.16688274799844</v>
      </c>
      <c r="C60" s="28">
        <v>98.611508076292665</v>
      </c>
      <c r="D60" s="28">
        <v>105.13235640383387</v>
      </c>
      <c r="E60" s="28">
        <v>104.61164785298371</v>
      </c>
      <c r="F60" s="66">
        <v>104.14658555061386</v>
      </c>
    </row>
    <row r="61" spans="1:6" ht="30" x14ac:dyDescent="0.25">
      <c r="A61" s="182" t="s">
        <v>38</v>
      </c>
      <c r="B61" s="156"/>
      <c r="C61" s="157"/>
      <c r="D61" s="157"/>
      <c r="E61" s="157"/>
      <c r="F61" s="165"/>
    </row>
    <row r="62" spans="1:6" ht="20.100000000000001" customHeight="1" x14ac:dyDescent="0.25">
      <c r="A62" s="70" t="s">
        <v>20</v>
      </c>
      <c r="B62" s="87">
        <v>106.528852794459</v>
      </c>
      <c r="C62" s="25">
        <v>111.49629206404319</v>
      </c>
      <c r="D62" s="25">
        <v>104.22804938958225</v>
      </c>
      <c r="E62" s="25">
        <v>104.05703839867462</v>
      </c>
      <c r="F62" s="64">
        <v>103.92459747414003</v>
      </c>
    </row>
    <row r="63" spans="1:6" ht="20.100000000000001" customHeight="1" x14ac:dyDescent="0.25">
      <c r="A63" s="71" t="s">
        <v>21</v>
      </c>
      <c r="B63" s="89">
        <v>111.43512919616356</v>
      </c>
      <c r="C63" s="28">
        <v>120.91367298972482</v>
      </c>
      <c r="D63" s="28">
        <v>101.94364538892791</v>
      </c>
      <c r="E63" s="28">
        <v>104.32468277815951</v>
      </c>
      <c r="F63" s="66">
        <v>104.1097953384234</v>
      </c>
    </row>
    <row r="64" spans="1:6" ht="30" x14ac:dyDescent="0.25">
      <c r="A64" s="180" t="s">
        <v>39</v>
      </c>
      <c r="B64" s="153"/>
      <c r="C64" s="154"/>
      <c r="D64" s="154"/>
      <c r="E64" s="154"/>
      <c r="F64" s="159"/>
    </row>
    <row r="65" spans="1:6" ht="20.100000000000001" customHeight="1" x14ac:dyDescent="0.25">
      <c r="A65" s="70" t="s">
        <v>20</v>
      </c>
      <c r="B65" s="87">
        <v>100.8792093493319</v>
      </c>
      <c r="C65" s="25">
        <v>108.89719106622277</v>
      </c>
      <c r="D65" s="25">
        <v>103.27561759689416</v>
      </c>
      <c r="E65" s="25">
        <v>104.71074194451768</v>
      </c>
      <c r="F65" s="64">
        <v>104.30586903447228</v>
      </c>
    </row>
    <row r="66" spans="1:6" ht="20.100000000000001" customHeight="1" x14ac:dyDescent="0.25">
      <c r="A66" s="76" t="s">
        <v>21</v>
      </c>
      <c r="B66" s="89">
        <v>114.25005205619603</v>
      </c>
      <c r="C66" s="28">
        <v>108.73218675038221</v>
      </c>
      <c r="D66" s="28">
        <v>103.06913934525596</v>
      </c>
      <c r="E66" s="28">
        <v>104.49429232176757</v>
      </c>
      <c r="F66" s="66">
        <v>104.22622748992703</v>
      </c>
    </row>
    <row r="67" spans="1:6" ht="20.100000000000001" customHeight="1" x14ac:dyDescent="0.25">
      <c r="A67" s="182" t="s">
        <v>40</v>
      </c>
      <c r="B67" s="156"/>
      <c r="C67" s="157"/>
      <c r="D67" s="157"/>
      <c r="E67" s="157"/>
      <c r="F67" s="165"/>
    </row>
    <row r="68" spans="1:6" ht="20.100000000000001" customHeight="1" x14ac:dyDescent="0.25">
      <c r="A68" s="70" t="s">
        <v>20</v>
      </c>
      <c r="B68" s="87">
        <v>108.64523070012515</v>
      </c>
      <c r="C68" s="25">
        <v>106.60727970006529</v>
      </c>
      <c r="D68" s="25">
        <v>105.12977426698855</v>
      </c>
      <c r="E68" s="25">
        <v>104.49406746430043</v>
      </c>
      <c r="F68" s="64">
        <v>104.28049378502189</v>
      </c>
    </row>
    <row r="69" spans="1:6" ht="20.100000000000001" customHeight="1" x14ac:dyDescent="0.25">
      <c r="A69" s="71" t="s">
        <v>21</v>
      </c>
      <c r="B69" s="89">
        <v>109.56381820921162</v>
      </c>
      <c r="C69" s="28">
        <v>106.32103426692714</v>
      </c>
      <c r="D69" s="28">
        <v>105.00066360710174</v>
      </c>
      <c r="E69" s="28">
        <v>104.50599381785813</v>
      </c>
      <c r="F69" s="66">
        <v>104.17747747921725</v>
      </c>
    </row>
    <row r="70" spans="1:6" ht="20.100000000000001" customHeight="1" x14ac:dyDescent="0.25">
      <c r="A70" s="180" t="s">
        <v>41</v>
      </c>
      <c r="B70" s="153"/>
      <c r="C70" s="154"/>
      <c r="D70" s="154"/>
      <c r="E70" s="154"/>
      <c r="F70" s="159"/>
    </row>
    <row r="71" spans="1:6" ht="20.100000000000001" customHeight="1" x14ac:dyDescent="0.25">
      <c r="A71" s="70" t="s">
        <v>20</v>
      </c>
      <c r="B71" s="87">
        <v>115.38372695310287</v>
      </c>
      <c r="C71" s="25">
        <v>104.62359682985185</v>
      </c>
      <c r="D71" s="25">
        <v>104.17947848607115</v>
      </c>
      <c r="E71" s="68">
        <v>104.07633789472467</v>
      </c>
      <c r="F71" s="69">
        <v>104.08622650518835</v>
      </c>
    </row>
    <row r="72" spans="1:6" ht="31.5" x14ac:dyDescent="0.25">
      <c r="A72" s="178" t="s">
        <v>42</v>
      </c>
      <c r="B72" s="166"/>
      <c r="C72" s="167"/>
      <c r="D72" s="167"/>
      <c r="E72" s="167"/>
      <c r="F72" s="155"/>
    </row>
    <row r="73" spans="1:6" ht="20.100000000000001" customHeight="1" x14ac:dyDescent="0.25">
      <c r="A73" s="70" t="s">
        <v>20</v>
      </c>
      <c r="B73" s="87">
        <v>106.17344333797011</v>
      </c>
      <c r="C73" s="25">
        <v>112.91619074338112</v>
      </c>
      <c r="D73" s="25">
        <v>112.17752271586485</v>
      </c>
      <c r="E73" s="25">
        <v>109.18537367335912</v>
      </c>
      <c r="F73" s="64">
        <v>104.84904608861527</v>
      </c>
    </row>
    <row r="74" spans="1:6" ht="20.100000000000001" customHeight="1" x14ac:dyDescent="0.25">
      <c r="A74" s="71" t="s">
        <v>21</v>
      </c>
      <c r="B74" s="89">
        <v>105.9474791422065</v>
      </c>
      <c r="C74" s="28">
        <v>112.84908102776737</v>
      </c>
      <c r="D74" s="28">
        <v>112.32463091645218</v>
      </c>
      <c r="E74" s="28">
        <v>109.08432153977986</v>
      </c>
      <c r="F74" s="66">
        <v>104.85400045902389</v>
      </c>
    </row>
    <row r="75" spans="1:6" ht="31.5" x14ac:dyDescent="0.25">
      <c r="A75" s="178" t="s">
        <v>43</v>
      </c>
      <c r="B75" s="166"/>
      <c r="C75" s="167"/>
      <c r="D75" s="167"/>
      <c r="E75" s="167"/>
      <c r="F75" s="155"/>
    </row>
    <row r="76" spans="1:6" ht="20.100000000000001" customHeight="1" x14ac:dyDescent="0.25">
      <c r="A76" s="70" t="s">
        <v>20</v>
      </c>
      <c r="B76" s="87">
        <v>110.60609098051319</v>
      </c>
      <c r="C76" s="25">
        <v>104.39780375544059</v>
      </c>
      <c r="D76" s="25">
        <v>104.30739265450333</v>
      </c>
      <c r="E76" s="25">
        <v>104.09521082963305</v>
      </c>
      <c r="F76" s="64">
        <v>103.97409323757189</v>
      </c>
    </row>
    <row r="77" spans="1:6" ht="20.100000000000001" customHeight="1" thickBot="1" x14ac:dyDescent="0.3">
      <c r="A77" s="75" t="s">
        <v>21</v>
      </c>
      <c r="B77" s="90">
        <v>104.89058310729956</v>
      </c>
      <c r="C77" s="29">
        <v>104.31238108681535</v>
      </c>
      <c r="D77" s="29">
        <v>104.15913735900627</v>
      </c>
      <c r="E77" s="29">
        <v>104.14913053848677</v>
      </c>
      <c r="F77" s="67">
        <v>103.98109657476644</v>
      </c>
    </row>
    <row r="78" spans="1:6" ht="20.100000000000001" customHeight="1" x14ac:dyDescent="0.25">
      <c r="A78" s="177" t="s">
        <v>44</v>
      </c>
      <c r="B78" s="168"/>
      <c r="C78" s="169"/>
      <c r="D78" s="169"/>
      <c r="E78" s="169"/>
      <c r="F78" s="170"/>
    </row>
    <row r="79" spans="1:6" ht="20.100000000000001" customHeight="1" x14ac:dyDescent="0.25">
      <c r="A79" s="70" t="s">
        <v>20</v>
      </c>
      <c r="B79" s="87">
        <v>108.28401082934982</v>
      </c>
      <c r="C79" s="25">
        <v>107.57680679392156</v>
      </c>
      <c r="D79" s="25">
        <v>104.8677728860755</v>
      </c>
      <c r="E79" s="25">
        <v>104.47475602765644</v>
      </c>
      <c r="F79" s="64">
        <v>104.22528230042698</v>
      </c>
    </row>
    <row r="80" spans="1:6" ht="20.100000000000001" customHeight="1" x14ac:dyDescent="0.25">
      <c r="A80" s="178" t="s">
        <v>45</v>
      </c>
      <c r="B80" s="166"/>
      <c r="C80" s="167"/>
      <c r="D80" s="167"/>
      <c r="E80" s="167"/>
      <c r="F80" s="155"/>
    </row>
    <row r="81" spans="1:6" ht="20.100000000000001" customHeight="1" x14ac:dyDescent="0.25">
      <c r="A81" s="70" t="s">
        <v>20</v>
      </c>
      <c r="B81" s="91">
        <v>106.89963797515904</v>
      </c>
      <c r="C81" s="25">
        <v>107.07939235419946</v>
      </c>
      <c r="D81" s="25">
        <v>104.62207782500457</v>
      </c>
      <c r="E81" s="25">
        <v>104.24476614284472</v>
      </c>
      <c r="F81" s="64">
        <v>103.96301747765055</v>
      </c>
    </row>
    <row r="82" spans="1:6" ht="20.100000000000001" customHeight="1" x14ac:dyDescent="0.25">
      <c r="A82" s="178" t="s">
        <v>46</v>
      </c>
      <c r="B82" s="166"/>
      <c r="C82" s="167"/>
      <c r="D82" s="167"/>
      <c r="E82" s="167"/>
      <c r="F82" s="155"/>
    </row>
    <row r="83" spans="1:6" ht="20.100000000000001" customHeight="1" x14ac:dyDescent="0.25">
      <c r="A83" s="70" t="s">
        <v>20</v>
      </c>
      <c r="B83" s="91">
        <v>109.88781323251668</v>
      </c>
      <c r="C83" s="25">
        <v>108.20987971720425</v>
      </c>
      <c r="D83" s="25">
        <v>105.18047569107488</v>
      </c>
      <c r="E83" s="25">
        <v>104.76747042650771</v>
      </c>
      <c r="F83" s="64">
        <v>104.5590738930515</v>
      </c>
    </row>
    <row r="84" spans="1:6" ht="20.100000000000001" customHeight="1" x14ac:dyDescent="0.25">
      <c r="A84" s="77" t="s">
        <v>47</v>
      </c>
      <c r="B84" s="89">
        <v>109.33</v>
      </c>
      <c r="C84" s="28">
        <v>108.40950034374075</v>
      </c>
      <c r="D84" s="28">
        <v>105.97430695902715</v>
      </c>
      <c r="E84" s="28">
        <v>104.76252576591128</v>
      </c>
      <c r="F84" s="66">
        <v>104.37633331269029</v>
      </c>
    </row>
    <row r="85" spans="1:6" ht="16.5" customHeight="1" x14ac:dyDescent="0.25">
      <c r="A85" s="178" t="s">
        <v>48</v>
      </c>
      <c r="B85" s="171"/>
      <c r="C85" s="172"/>
      <c r="D85" s="172"/>
      <c r="E85" s="172"/>
      <c r="F85" s="173"/>
    </row>
    <row r="86" spans="1:6" ht="20.100000000000001" customHeight="1" x14ac:dyDescent="0.25">
      <c r="A86" s="70" t="s">
        <v>49</v>
      </c>
      <c r="B86" s="91">
        <v>113.85765697200173</v>
      </c>
      <c r="C86" s="25">
        <v>104.59132942577926</v>
      </c>
      <c r="D86" s="25">
        <v>105.41850054001651</v>
      </c>
      <c r="E86" s="25">
        <v>105.18814238299694</v>
      </c>
      <c r="F86" s="64">
        <v>104.5577777585379</v>
      </c>
    </row>
    <row r="87" spans="1:6" ht="20.100000000000001" customHeight="1" x14ac:dyDescent="0.25">
      <c r="A87" s="78" t="s">
        <v>50</v>
      </c>
      <c r="B87" s="88">
        <v>113.46</v>
      </c>
      <c r="C87" s="26">
        <v>104.88479825297321</v>
      </c>
      <c r="D87" s="26">
        <v>105.57243886634014</v>
      </c>
      <c r="E87" s="26">
        <v>104.86618350374822</v>
      </c>
      <c r="F87" s="65">
        <v>104.66539939197199</v>
      </c>
    </row>
    <row r="88" spans="1:6" ht="20.100000000000001" customHeight="1" x14ac:dyDescent="0.25">
      <c r="A88" s="79" t="s">
        <v>76</v>
      </c>
      <c r="B88" s="89">
        <v>121.23</v>
      </c>
      <c r="C88" s="28">
        <v>107.41352040770265</v>
      </c>
      <c r="D88" s="28">
        <v>107.12099573690487</v>
      </c>
      <c r="E88" s="28">
        <v>105.73159248387611</v>
      </c>
      <c r="F88" s="66">
        <v>105.16276208838235</v>
      </c>
    </row>
    <row r="89" spans="1:6" ht="20.100000000000001" customHeight="1" x14ac:dyDescent="0.25">
      <c r="A89" s="179" t="s">
        <v>51</v>
      </c>
      <c r="B89" s="174"/>
      <c r="C89" s="175"/>
      <c r="D89" s="175"/>
      <c r="E89" s="175"/>
      <c r="F89" s="176"/>
    </row>
    <row r="90" spans="1:6" ht="20.100000000000001" customHeight="1" x14ac:dyDescent="0.25">
      <c r="A90" s="70" t="s">
        <v>20</v>
      </c>
      <c r="B90" s="87">
        <v>108.1403233838721</v>
      </c>
      <c r="C90" s="25">
        <v>107.76928576533216</v>
      </c>
      <c r="D90" s="25">
        <v>105.26288520949112</v>
      </c>
      <c r="E90" s="25">
        <v>104.44338654763581</v>
      </c>
      <c r="F90" s="64">
        <v>104.32620834267705</v>
      </c>
    </row>
    <row r="91" spans="1:6" ht="20.100000000000001" customHeight="1" x14ac:dyDescent="0.25">
      <c r="A91" s="76" t="s">
        <v>52</v>
      </c>
      <c r="B91" s="89">
        <v>108.22</v>
      </c>
      <c r="C91" s="28"/>
      <c r="D91" s="28"/>
      <c r="E91" s="28"/>
      <c r="F91" s="66"/>
    </row>
    <row r="92" spans="1:6" ht="20.100000000000001" customHeight="1" x14ac:dyDescent="0.25">
      <c r="A92" s="179" t="s">
        <v>53</v>
      </c>
      <c r="B92" s="174"/>
      <c r="C92" s="175"/>
      <c r="D92" s="175"/>
      <c r="E92" s="175"/>
      <c r="F92" s="176"/>
    </row>
    <row r="93" spans="1:6" ht="20.100000000000001" customHeight="1" x14ac:dyDescent="0.25">
      <c r="A93" s="70" t="s">
        <v>20</v>
      </c>
      <c r="B93" s="91">
        <v>107.80714468300798</v>
      </c>
      <c r="C93" s="25">
        <v>105.34237071997387</v>
      </c>
      <c r="D93" s="25">
        <v>104.56395362841361</v>
      </c>
      <c r="E93" s="25">
        <v>104.52129315594252</v>
      </c>
      <c r="F93" s="64">
        <v>104.34202754602879</v>
      </c>
    </row>
    <row r="94" spans="1:6" ht="20.100000000000001" customHeight="1" x14ac:dyDescent="0.25">
      <c r="A94" s="76" t="s">
        <v>21</v>
      </c>
      <c r="B94" s="89">
        <v>107.87</v>
      </c>
      <c r="C94" s="28">
        <v>105.00988580840776</v>
      </c>
      <c r="D94" s="28">
        <v>104.69473958479512</v>
      </c>
      <c r="E94" s="28">
        <v>104.39200908865662</v>
      </c>
      <c r="F94" s="66">
        <v>104.33971126344335</v>
      </c>
    </row>
    <row r="95" spans="1:6" ht="20.100000000000001" customHeight="1" x14ac:dyDescent="0.25">
      <c r="A95" s="178" t="s">
        <v>54</v>
      </c>
      <c r="B95" s="171"/>
      <c r="C95" s="172"/>
      <c r="D95" s="172"/>
      <c r="E95" s="172"/>
      <c r="F95" s="173"/>
    </row>
    <row r="96" spans="1:6" ht="20.100000000000001" customHeight="1" x14ac:dyDescent="0.25">
      <c r="A96" s="70" t="s">
        <v>55</v>
      </c>
      <c r="B96" s="87">
        <v>107.68300000000001</v>
      </c>
      <c r="C96" s="25">
        <v>108.643</v>
      </c>
      <c r="D96" s="25">
        <v>104.95</v>
      </c>
      <c r="E96" s="25">
        <v>104.03</v>
      </c>
      <c r="F96" s="64">
        <v>104.03</v>
      </c>
    </row>
    <row r="97" spans="1:6" ht="20.100000000000001" customHeight="1" x14ac:dyDescent="0.25">
      <c r="A97" s="71" t="s">
        <v>56</v>
      </c>
      <c r="B97" s="88">
        <v>107.85</v>
      </c>
      <c r="C97" s="26">
        <v>108.81</v>
      </c>
      <c r="D97" s="26">
        <v>105.35</v>
      </c>
      <c r="E97" s="26">
        <v>104.03</v>
      </c>
      <c r="F97" s="65">
        <v>104.03</v>
      </c>
    </row>
    <row r="98" spans="1:6" ht="20.100000000000001" customHeight="1" x14ac:dyDescent="0.25">
      <c r="A98" s="70" t="s">
        <v>57</v>
      </c>
      <c r="B98" s="87">
        <v>110.28919999999999</v>
      </c>
      <c r="C98" s="25">
        <v>111.0592</v>
      </c>
      <c r="D98" s="25">
        <v>106.1</v>
      </c>
      <c r="E98" s="25">
        <v>104.5</v>
      </c>
      <c r="F98" s="64">
        <v>104.03</v>
      </c>
    </row>
    <row r="99" spans="1:6" ht="20.100000000000001" customHeight="1" thickBot="1" x14ac:dyDescent="0.3">
      <c r="A99" s="75" t="s">
        <v>58</v>
      </c>
      <c r="B99" s="90">
        <v>109.97</v>
      </c>
      <c r="C99" s="29">
        <v>110.74</v>
      </c>
      <c r="D99" s="29">
        <v>105.54</v>
      </c>
      <c r="E99" s="29">
        <v>104.01</v>
      </c>
      <c r="F99" s="67">
        <v>104.03</v>
      </c>
    </row>
    <row r="100" spans="1:6" ht="15" customHeight="1" x14ac:dyDescent="0.25">
      <c r="A100" s="185" t="s">
        <v>80</v>
      </c>
      <c r="B100" s="30"/>
      <c r="C100" s="30"/>
      <c r="D100" s="30"/>
      <c r="E100" s="30"/>
      <c r="F100" s="30"/>
    </row>
    <row r="101" spans="1:6" ht="14.25" customHeight="1" x14ac:dyDescent="0.25">
      <c r="A101" s="183" t="s">
        <v>81</v>
      </c>
      <c r="B101" s="31"/>
      <c r="C101" s="31"/>
      <c r="D101" s="31"/>
      <c r="E101" s="31"/>
      <c r="F101" s="31"/>
    </row>
    <row r="102" spans="1:6" ht="27" customHeight="1" x14ac:dyDescent="0.25">
      <c r="A102" s="190" t="s">
        <v>82</v>
      </c>
      <c r="B102" s="191"/>
      <c r="C102" s="191"/>
      <c r="D102" s="191"/>
      <c r="E102" s="191"/>
      <c r="F102" s="191"/>
    </row>
    <row r="103" spans="1:6" ht="15.75" x14ac:dyDescent="0.25">
      <c r="A103" s="186" t="s">
        <v>83</v>
      </c>
      <c r="B103" s="32"/>
      <c r="C103" s="32"/>
      <c r="D103" s="32"/>
      <c r="E103" s="32"/>
      <c r="F103" s="32"/>
    </row>
    <row r="104" spans="1:6" ht="15.75" x14ac:dyDescent="0.25">
      <c r="A104" s="186" t="s">
        <v>84</v>
      </c>
      <c r="B104" s="32"/>
      <c r="C104" s="32"/>
      <c r="D104" s="32"/>
      <c r="E104" s="32"/>
      <c r="F104" s="32"/>
    </row>
    <row r="105" spans="1:6" ht="15.75" x14ac:dyDescent="0.25">
      <c r="A105" s="186" t="s">
        <v>85</v>
      </c>
      <c r="B105" s="33"/>
      <c r="C105" s="33"/>
      <c r="D105" s="33"/>
      <c r="E105" s="33"/>
      <c r="F105" s="33"/>
    </row>
    <row r="106" spans="1:6" ht="15" customHeight="1" x14ac:dyDescent="0.25">
      <c r="A106" s="186" t="s">
        <v>86</v>
      </c>
      <c r="B106" s="31"/>
      <c r="C106" s="31"/>
      <c r="D106" s="31"/>
      <c r="E106" s="31"/>
      <c r="F106" s="31"/>
    </row>
  </sheetData>
  <mergeCells count="6">
    <mergeCell ref="A4:F4"/>
    <mergeCell ref="D6:F6"/>
    <mergeCell ref="A102:F102"/>
    <mergeCell ref="A3:F3"/>
    <mergeCell ref="A1:F2"/>
    <mergeCell ref="A5:A6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80" firstPageNumber="115" fitToHeight="3" orientation="landscape" r:id="rId1"/>
  <rowBreaks count="3" manualBreakCount="3">
    <brk id="30" max="5" man="1"/>
    <brk id="54" max="5" man="1"/>
    <brk id="7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V43"/>
  <sheetViews>
    <sheetView view="pageBreakPreview" zoomScale="60" zoomScaleNormal="70" workbookViewId="0">
      <selection sqref="A1:K2"/>
    </sheetView>
  </sheetViews>
  <sheetFormatPr defaultColWidth="17.85546875" defaultRowHeight="12" x14ac:dyDescent="0.15"/>
  <cols>
    <col min="1" max="1" width="53.5703125" style="34" customWidth="1"/>
    <col min="2" max="3" width="9.42578125" style="34" customWidth="1"/>
    <col min="4" max="11" width="9.42578125" style="63" customWidth="1"/>
    <col min="12" max="12" width="53.5703125" style="34" customWidth="1"/>
    <col min="13" max="14" width="9.42578125" style="34" customWidth="1"/>
    <col min="15" max="22" width="9.42578125" style="63" customWidth="1"/>
    <col min="23" max="16384" width="17.85546875" style="34"/>
  </cols>
  <sheetData>
    <row r="1" spans="1:22" x14ac:dyDescent="0.15">
      <c r="A1" s="193" t="s">
        <v>79</v>
      </c>
      <c r="B1" s="197"/>
      <c r="C1" s="197"/>
      <c r="D1" s="197"/>
      <c r="E1" s="197"/>
      <c r="F1" s="197"/>
      <c r="G1" s="197"/>
      <c r="H1" s="198"/>
      <c r="I1" s="198"/>
      <c r="J1" s="198"/>
      <c r="K1" s="198"/>
      <c r="L1" s="193" t="s">
        <v>79</v>
      </c>
      <c r="M1" s="197"/>
      <c r="N1" s="197"/>
      <c r="O1" s="197"/>
      <c r="P1" s="197"/>
      <c r="Q1" s="197"/>
      <c r="R1" s="197"/>
      <c r="S1" s="198"/>
      <c r="T1" s="198"/>
      <c r="U1" s="198"/>
      <c r="V1" s="198"/>
    </row>
    <row r="2" spans="1:22" ht="48.75" customHeight="1" x14ac:dyDescent="0.15">
      <c r="A2" s="197"/>
      <c r="B2" s="197"/>
      <c r="C2" s="197"/>
      <c r="D2" s="197"/>
      <c r="E2" s="197"/>
      <c r="F2" s="197"/>
      <c r="G2" s="197"/>
      <c r="H2" s="198"/>
      <c r="I2" s="198"/>
      <c r="J2" s="198"/>
      <c r="K2" s="198"/>
      <c r="L2" s="197"/>
      <c r="M2" s="197"/>
      <c r="N2" s="197"/>
      <c r="O2" s="197"/>
      <c r="P2" s="197"/>
      <c r="Q2" s="197"/>
      <c r="R2" s="197"/>
      <c r="S2" s="198"/>
      <c r="T2" s="198"/>
      <c r="U2" s="198"/>
      <c r="V2" s="198"/>
    </row>
    <row r="3" spans="1:22" s="37" customFormat="1" ht="52.5" customHeight="1" x14ac:dyDescent="0.15">
      <c r="A3" s="199" t="s">
        <v>90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199" t="s">
        <v>96</v>
      </c>
      <c r="M3" s="200"/>
      <c r="N3" s="200"/>
      <c r="O3" s="200"/>
      <c r="P3" s="200"/>
      <c r="Q3" s="200"/>
      <c r="R3" s="200"/>
      <c r="S3" s="200"/>
      <c r="T3" s="200"/>
      <c r="U3" s="200"/>
      <c r="V3" s="200"/>
    </row>
    <row r="4" spans="1:22" s="21" customFormat="1" ht="19.5" customHeight="1" thickBot="1" x14ac:dyDescent="0.25">
      <c r="A4" s="201" t="s">
        <v>75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1" t="s">
        <v>75</v>
      </c>
      <c r="M4" s="202"/>
      <c r="N4" s="202"/>
      <c r="O4" s="202"/>
      <c r="P4" s="202"/>
      <c r="Q4" s="202"/>
      <c r="R4" s="202"/>
      <c r="S4" s="202"/>
      <c r="T4" s="202"/>
      <c r="U4" s="202"/>
      <c r="V4" s="202"/>
    </row>
    <row r="5" spans="1:22" ht="56.25" customHeight="1" x14ac:dyDescent="0.15">
      <c r="A5" s="203" t="s">
        <v>59</v>
      </c>
      <c r="B5" s="205" t="s">
        <v>60</v>
      </c>
      <c r="C5" s="206"/>
      <c r="D5" s="206"/>
      <c r="E5" s="206"/>
      <c r="F5" s="207"/>
      <c r="G5" s="208" t="s">
        <v>61</v>
      </c>
      <c r="H5" s="206"/>
      <c r="I5" s="206"/>
      <c r="J5" s="206"/>
      <c r="K5" s="209"/>
      <c r="L5" s="203" t="s">
        <v>59</v>
      </c>
      <c r="M5" s="205" t="s">
        <v>60</v>
      </c>
      <c r="N5" s="206"/>
      <c r="O5" s="206"/>
      <c r="P5" s="206"/>
      <c r="Q5" s="207"/>
      <c r="R5" s="208" t="s">
        <v>61</v>
      </c>
      <c r="S5" s="206"/>
      <c r="T5" s="206"/>
      <c r="U5" s="206"/>
      <c r="V5" s="209"/>
    </row>
    <row r="6" spans="1:22" ht="19.5" customHeight="1" x14ac:dyDescent="0.15">
      <c r="A6" s="204"/>
      <c r="B6" s="136" t="s">
        <v>91</v>
      </c>
      <c r="C6" s="137" t="s">
        <v>92</v>
      </c>
      <c r="D6" s="137" t="s">
        <v>93</v>
      </c>
      <c r="E6" s="137" t="s">
        <v>94</v>
      </c>
      <c r="F6" s="138">
        <v>2025</v>
      </c>
      <c r="G6" s="139" t="s">
        <v>91</v>
      </c>
      <c r="H6" s="137" t="s">
        <v>92</v>
      </c>
      <c r="I6" s="137" t="s">
        <v>93</v>
      </c>
      <c r="J6" s="137" t="s">
        <v>94</v>
      </c>
      <c r="K6" s="140">
        <v>2025</v>
      </c>
      <c r="L6" s="204"/>
      <c r="M6" s="136" t="s">
        <v>97</v>
      </c>
      <c r="N6" s="137" t="s">
        <v>98</v>
      </c>
      <c r="O6" s="137" t="s">
        <v>99</v>
      </c>
      <c r="P6" s="137" t="s">
        <v>100</v>
      </c>
      <c r="Q6" s="138">
        <v>2026</v>
      </c>
      <c r="R6" s="139" t="s">
        <v>97</v>
      </c>
      <c r="S6" s="137" t="s">
        <v>98</v>
      </c>
      <c r="T6" s="137" t="s">
        <v>99</v>
      </c>
      <c r="U6" s="137" t="s">
        <v>100</v>
      </c>
      <c r="V6" s="140">
        <v>2026</v>
      </c>
    </row>
    <row r="7" spans="1:22" ht="20.25" customHeight="1" thickBot="1" x14ac:dyDescent="0.2">
      <c r="A7" s="135"/>
      <c r="B7" s="210" t="s">
        <v>62</v>
      </c>
      <c r="C7" s="211"/>
      <c r="D7" s="211"/>
      <c r="E7" s="211"/>
      <c r="F7" s="212"/>
      <c r="G7" s="213" t="s">
        <v>63</v>
      </c>
      <c r="H7" s="211"/>
      <c r="I7" s="211"/>
      <c r="J7" s="212"/>
      <c r="K7" s="141" t="s">
        <v>62</v>
      </c>
      <c r="L7" s="135"/>
      <c r="M7" s="210" t="s">
        <v>62</v>
      </c>
      <c r="N7" s="211"/>
      <c r="O7" s="211"/>
      <c r="P7" s="211"/>
      <c r="Q7" s="212"/>
      <c r="R7" s="213" t="s">
        <v>63</v>
      </c>
      <c r="S7" s="211"/>
      <c r="T7" s="211"/>
      <c r="U7" s="212"/>
      <c r="V7" s="141" t="s">
        <v>62</v>
      </c>
    </row>
    <row r="8" spans="1:22" ht="23.25" customHeight="1" x14ac:dyDescent="0.15">
      <c r="A8" s="134" t="s">
        <v>19</v>
      </c>
      <c r="B8" s="122">
        <v>107.62567621235713</v>
      </c>
      <c r="C8" s="50">
        <v>104.73557615346442</v>
      </c>
      <c r="D8" s="50">
        <v>106.63871137403156</v>
      </c>
      <c r="E8" s="50">
        <v>105.68158469865278</v>
      </c>
      <c r="F8" s="50">
        <v>106.13</v>
      </c>
      <c r="G8" s="50">
        <v>101.28763578326065</v>
      </c>
      <c r="H8" s="50">
        <v>100.7504380444191</v>
      </c>
      <c r="I8" s="50">
        <v>102.67338581135543</v>
      </c>
      <c r="J8" s="50">
        <v>101.74294617338579</v>
      </c>
      <c r="K8" s="51">
        <v>106.57</v>
      </c>
      <c r="L8" s="134" t="s">
        <v>19</v>
      </c>
      <c r="M8" s="122">
        <v>106.05729712691969</v>
      </c>
      <c r="N8" s="50">
        <v>106.44621046589286</v>
      </c>
      <c r="O8" s="50">
        <v>104.72758841475195</v>
      </c>
      <c r="P8" s="50">
        <v>104.01027088582194</v>
      </c>
      <c r="Q8" s="50">
        <v>105.28</v>
      </c>
      <c r="R8" s="50">
        <v>101.1101091471524</v>
      </c>
      <c r="S8" s="50">
        <v>100.45367494547206</v>
      </c>
      <c r="T8" s="50">
        <v>101.55527554434696</v>
      </c>
      <c r="U8" s="50">
        <v>101.00594064203736</v>
      </c>
      <c r="V8" s="51">
        <v>105.39</v>
      </c>
    </row>
    <row r="9" spans="1:22" s="37" customFormat="1" ht="30" x14ac:dyDescent="0.15">
      <c r="A9" s="92" t="s">
        <v>22</v>
      </c>
      <c r="B9" s="214"/>
      <c r="C9" s="215"/>
      <c r="D9" s="215"/>
      <c r="E9" s="215"/>
      <c r="F9" s="38"/>
      <c r="G9" s="38">
        <v>102.74549303440882</v>
      </c>
      <c r="H9" s="38">
        <v>100.96469553960092</v>
      </c>
      <c r="I9" s="38">
        <v>101.32679695322125</v>
      </c>
      <c r="J9" s="38">
        <v>101.20891750147301</v>
      </c>
      <c r="K9" s="39">
        <v>107.56</v>
      </c>
      <c r="L9" s="92" t="s">
        <v>22</v>
      </c>
      <c r="M9" s="214"/>
      <c r="N9" s="215"/>
      <c r="O9" s="215"/>
      <c r="P9" s="215"/>
      <c r="Q9" s="38"/>
      <c r="R9" s="38">
        <v>101.15511068407577</v>
      </c>
      <c r="S9" s="38">
        <v>100.88712936549022</v>
      </c>
      <c r="T9" s="38">
        <v>101.0184150479505</v>
      </c>
      <c r="U9" s="38">
        <v>101.36006952741849</v>
      </c>
      <c r="V9" s="39">
        <v>104.55488737439711</v>
      </c>
    </row>
    <row r="10" spans="1:22" s="40" customFormat="1" ht="21" customHeight="1" x14ac:dyDescent="0.15">
      <c r="A10" s="93" t="s">
        <v>23</v>
      </c>
      <c r="B10" s="117">
        <v>104.32699466728697</v>
      </c>
      <c r="C10" s="35">
        <v>99.420761167770451</v>
      </c>
      <c r="D10" s="35">
        <v>107.05493920521539</v>
      </c>
      <c r="E10" s="35">
        <v>108.61478646150725</v>
      </c>
      <c r="F10" s="35">
        <v>104.78</v>
      </c>
      <c r="G10" s="35">
        <v>102.36014974882306</v>
      </c>
      <c r="H10" s="35">
        <v>99.456721550899545</v>
      </c>
      <c r="I10" s="35">
        <v>104.7458117984976</v>
      </c>
      <c r="J10" s="35">
        <v>103.88494232059209</v>
      </c>
      <c r="K10" s="36">
        <v>105.41</v>
      </c>
      <c r="L10" s="93" t="s">
        <v>23</v>
      </c>
      <c r="M10" s="117">
        <v>107.70805093443771</v>
      </c>
      <c r="N10" s="35">
        <v>108.1915278106099</v>
      </c>
      <c r="O10" s="35">
        <v>102.79170157669731</v>
      </c>
      <c r="P10" s="35">
        <v>100.60036821131537</v>
      </c>
      <c r="Q10" s="35">
        <v>104.76</v>
      </c>
      <c r="R10" s="35">
        <v>101.10188302455502</v>
      </c>
      <c r="S10" s="35">
        <v>98.706529386265046</v>
      </c>
      <c r="T10" s="35">
        <v>99.064841163804232</v>
      </c>
      <c r="U10" s="35">
        <v>100.2464990941653</v>
      </c>
      <c r="V10" s="36">
        <v>104.80903372612183</v>
      </c>
    </row>
    <row r="11" spans="1:22" s="37" customFormat="1" ht="37.5" customHeight="1" x14ac:dyDescent="0.15">
      <c r="A11" s="94" t="s">
        <v>24</v>
      </c>
      <c r="B11" s="118">
        <v>103.10935583988685</v>
      </c>
      <c r="C11" s="80">
        <v>98.23258449967588</v>
      </c>
      <c r="D11" s="80">
        <v>106.40567335981306</v>
      </c>
      <c r="E11" s="80">
        <v>108.98508272606952</v>
      </c>
      <c r="F11" s="41">
        <v>104.1</v>
      </c>
      <c r="G11" s="41">
        <v>102.25104829670882</v>
      </c>
      <c r="H11" s="41">
        <v>99.385845756072655</v>
      </c>
      <c r="I11" s="41">
        <v>105.23121916520255</v>
      </c>
      <c r="J11" s="41">
        <v>104.4167228675914</v>
      </c>
      <c r="K11" s="42">
        <v>104.66</v>
      </c>
      <c r="L11" s="94" t="s">
        <v>24</v>
      </c>
      <c r="M11" s="131">
        <v>108.31622114203545</v>
      </c>
      <c r="N11" s="83">
        <v>108.62245708954704</v>
      </c>
      <c r="O11" s="83">
        <v>102.4752128401371</v>
      </c>
      <c r="P11" s="83">
        <v>99.882482472174274</v>
      </c>
      <c r="Q11" s="41">
        <v>104.75627971777766</v>
      </c>
      <c r="R11" s="41">
        <v>101.08978585915148</v>
      </c>
      <c r="S11" s="41">
        <v>98.25034606405535</v>
      </c>
      <c r="T11" s="41">
        <v>98.71348272089304</v>
      </c>
      <c r="U11" s="41">
        <v>100.12269871305845</v>
      </c>
      <c r="V11" s="42">
        <v>104.82800556802268</v>
      </c>
    </row>
    <row r="12" spans="1:22" s="37" customFormat="1" ht="24" customHeight="1" collapsed="1" x14ac:dyDescent="0.15">
      <c r="A12" s="95" t="s">
        <v>25</v>
      </c>
      <c r="B12" s="119">
        <v>97.50886295441687</v>
      </c>
      <c r="C12" s="81">
        <v>99.820187487468544</v>
      </c>
      <c r="D12" s="81">
        <v>107.26130692327177</v>
      </c>
      <c r="E12" s="81">
        <v>106.13294176617707</v>
      </c>
      <c r="F12" s="43">
        <v>102.6</v>
      </c>
      <c r="G12" s="56">
        <v>101.94678030115449</v>
      </c>
      <c r="H12" s="56">
        <v>103.10937727344619</v>
      </c>
      <c r="I12" s="56">
        <v>105.26996980990731</v>
      </c>
      <c r="J12" s="56">
        <v>103.17133365785361</v>
      </c>
      <c r="K12" s="44">
        <v>103.65</v>
      </c>
      <c r="L12" s="95" t="s">
        <v>25</v>
      </c>
      <c r="M12" s="132">
        <v>108.70299825257057</v>
      </c>
      <c r="N12" s="84">
        <v>108.8393072955149</v>
      </c>
      <c r="O12" s="84">
        <v>103.248105294601</v>
      </c>
      <c r="P12" s="84">
        <v>101.08770953291717</v>
      </c>
      <c r="Q12" s="43">
        <v>105.41488389512155</v>
      </c>
      <c r="R12" s="56">
        <v>100.34574516963653</v>
      </c>
      <c r="S12" s="56">
        <v>98.181120279582359</v>
      </c>
      <c r="T12" s="56">
        <v>100.0495499662326</v>
      </c>
      <c r="U12" s="56">
        <v>100.42990181487643</v>
      </c>
      <c r="V12" s="44">
        <v>104.79293291565173</v>
      </c>
    </row>
    <row r="13" spans="1:22" s="40" customFormat="1" ht="21" customHeight="1" x14ac:dyDescent="0.15">
      <c r="A13" s="96" t="s">
        <v>64</v>
      </c>
      <c r="B13" s="120"/>
      <c r="C13" s="38"/>
      <c r="D13" s="38" t="s">
        <v>0</v>
      </c>
      <c r="E13" s="38" t="s">
        <v>0</v>
      </c>
      <c r="F13" s="45" t="s">
        <v>0</v>
      </c>
      <c r="G13" s="38">
        <v>109.01173735757357</v>
      </c>
      <c r="H13" s="38">
        <v>97.635525460321233</v>
      </c>
      <c r="I13" s="38">
        <v>99.101869844960007</v>
      </c>
      <c r="J13" s="38">
        <v>98.307837981851307</v>
      </c>
      <c r="K13" s="39">
        <v>109.84</v>
      </c>
      <c r="L13" s="96" t="s">
        <v>65</v>
      </c>
      <c r="M13" s="120" t="s">
        <v>0</v>
      </c>
      <c r="N13" s="38" t="s">
        <v>0</v>
      </c>
      <c r="O13" s="38" t="s">
        <v>0</v>
      </c>
      <c r="P13" s="38" t="s">
        <v>0</v>
      </c>
      <c r="Q13" s="45" t="s">
        <v>0</v>
      </c>
      <c r="R13" s="38">
        <v>103.0034543196291</v>
      </c>
      <c r="S13" s="38">
        <v>103.22928439319932</v>
      </c>
      <c r="T13" s="38">
        <v>101.51476195710738</v>
      </c>
      <c r="U13" s="38">
        <v>101.0193208024575</v>
      </c>
      <c r="V13" s="39">
        <v>104.10771806629036</v>
      </c>
    </row>
    <row r="14" spans="1:22" s="40" customFormat="1" ht="37.5" customHeight="1" x14ac:dyDescent="0.15">
      <c r="A14" s="97" t="s">
        <v>27</v>
      </c>
      <c r="B14" s="116">
        <v>103.54033676667835</v>
      </c>
      <c r="C14" s="56">
        <v>98.110411930038126</v>
      </c>
      <c r="D14" s="56">
        <v>106.33982884331878</v>
      </c>
      <c r="E14" s="56">
        <v>109.20456668567307</v>
      </c>
      <c r="F14" s="43">
        <v>104.22</v>
      </c>
      <c r="G14" s="56">
        <v>102.27007230337466</v>
      </c>
      <c r="H14" s="56">
        <v>99.153772176181604</v>
      </c>
      <c r="I14" s="56">
        <v>105.22870763432044</v>
      </c>
      <c r="J14" s="56">
        <v>104.49747145815715</v>
      </c>
      <c r="K14" s="46">
        <v>104.727</v>
      </c>
      <c r="L14" s="97" t="s">
        <v>27</v>
      </c>
      <c r="M14" s="116">
        <v>108.28632662633679</v>
      </c>
      <c r="N14" s="56">
        <v>108.60569644960742</v>
      </c>
      <c r="O14" s="56">
        <v>102.41547495755823</v>
      </c>
      <c r="P14" s="56">
        <v>99.789328874646301</v>
      </c>
      <c r="Q14" s="43">
        <v>104.7053753276715</v>
      </c>
      <c r="R14" s="56">
        <v>101.13538267771325</v>
      </c>
      <c r="S14" s="56">
        <v>98.254546304239881</v>
      </c>
      <c r="T14" s="56">
        <v>98.632478082921509</v>
      </c>
      <c r="U14" s="56">
        <v>100.10380565063195</v>
      </c>
      <c r="V14" s="44">
        <v>104.83020836385961</v>
      </c>
    </row>
    <row r="15" spans="1:22" s="37" customFormat="1" ht="46.5" customHeight="1" x14ac:dyDescent="0.15">
      <c r="A15" s="97" t="s">
        <v>28</v>
      </c>
      <c r="B15" s="116">
        <v>113.05443586485299</v>
      </c>
      <c r="C15" s="56">
        <v>107.93703197793891</v>
      </c>
      <c r="D15" s="56">
        <v>111.70856009823153</v>
      </c>
      <c r="E15" s="56">
        <v>105.96068345335493</v>
      </c>
      <c r="F15" s="43">
        <v>109.6242</v>
      </c>
      <c r="G15" s="56">
        <v>103.11758705435948</v>
      </c>
      <c r="H15" s="56">
        <v>99.972803012095852</v>
      </c>
      <c r="I15" s="56">
        <v>101.37766323532986</v>
      </c>
      <c r="J15" s="56">
        <v>100.05475822927836</v>
      </c>
      <c r="K15" s="44">
        <v>111.11029751112613</v>
      </c>
      <c r="L15" s="97" t="s">
        <v>28</v>
      </c>
      <c r="M15" s="116">
        <v>103.38846552182639</v>
      </c>
      <c r="N15" s="56">
        <v>105.13081256361258</v>
      </c>
      <c r="O15" s="56">
        <v>105.03959223727612</v>
      </c>
      <c r="P15" s="56">
        <v>105.69921838183643</v>
      </c>
      <c r="Q15" s="43">
        <v>104.80833569535734</v>
      </c>
      <c r="R15" s="56">
        <v>101.10257672587319</v>
      </c>
      <c r="S15" s="56">
        <v>101.87554424521741</v>
      </c>
      <c r="T15" s="56">
        <v>101.41880297293413</v>
      </c>
      <c r="U15" s="56">
        <v>101.05378801920747</v>
      </c>
      <c r="V15" s="44">
        <v>104.27455305924312</v>
      </c>
    </row>
    <row r="16" spans="1:22" s="37" customFormat="1" ht="27.75" customHeight="1" x14ac:dyDescent="0.15">
      <c r="A16" s="95" t="s">
        <v>29</v>
      </c>
      <c r="B16" s="116">
        <v>113.74177045829457</v>
      </c>
      <c r="C16" s="56">
        <v>107.965245277581</v>
      </c>
      <c r="D16" s="56">
        <v>113.2255436246202</v>
      </c>
      <c r="E16" s="56">
        <v>106.34173930832218</v>
      </c>
      <c r="F16" s="43">
        <v>110.2714</v>
      </c>
      <c r="G16" s="56">
        <v>102.65209994198928</v>
      </c>
      <c r="H16" s="56">
        <v>100.06049169938665</v>
      </c>
      <c r="I16" s="56">
        <v>101.68668797424361</v>
      </c>
      <c r="J16" s="56">
        <v>100.03711140534053</v>
      </c>
      <c r="K16" s="44">
        <v>112.27</v>
      </c>
      <c r="L16" s="95" t="s">
        <v>29</v>
      </c>
      <c r="M16" s="116">
        <v>103.83769035914594</v>
      </c>
      <c r="N16" s="56">
        <v>105.25658155854205</v>
      </c>
      <c r="O16" s="56">
        <v>104.68576570908195</v>
      </c>
      <c r="P16" s="56">
        <v>105.01709152363439</v>
      </c>
      <c r="Q16" s="43">
        <v>104.69790107333891</v>
      </c>
      <c r="R16" s="56">
        <v>100.72830032073192</v>
      </c>
      <c r="S16" s="56">
        <v>101.87380628577985</v>
      </c>
      <c r="T16" s="56">
        <v>101.32773560306929</v>
      </c>
      <c r="U16" s="56">
        <v>100.81528139102902</v>
      </c>
      <c r="V16" s="44">
        <v>103.94315403208849</v>
      </c>
    </row>
    <row r="17" spans="1:22" s="49" customFormat="1" ht="31.5" customHeight="1" x14ac:dyDescent="0.15">
      <c r="A17" s="98" t="s">
        <v>30</v>
      </c>
      <c r="B17" s="121">
        <v>110.99363178602259</v>
      </c>
      <c r="C17" s="47">
        <v>107.85244132364259</v>
      </c>
      <c r="D17" s="47">
        <v>107.16025732323679</v>
      </c>
      <c r="E17" s="47">
        <v>104.81818099869642</v>
      </c>
      <c r="F17" s="47">
        <v>107.68</v>
      </c>
      <c r="G17" s="47">
        <v>104.55097690859225</v>
      </c>
      <c r="H17" s="47">
        <v>99.707684547253535</v>
      </c>
      <c r="I17" s="47">
        <v>100.44005015486188</v>
      </c>
      <c r="J17" s="47">
        <v>100.1089650758491</v>
      </c>
      <c r="K17" s="48">
        <v>107.71</v>
      </c>
      <c r="L17" s="98" t="s">
        <v>30</v>
      </c>
      <c r="M17" s="121">
        <v>102.07297760295073</v>
      </c>
      <c r="N17" s="47">
        <v>104.76251682469915</v>
      </c>
      <c r="O17" s="47">
        <v>106.07572043979134</v>
      </c>
      <c r="P17" s="47">
        <v>107.69672512358196</v>
      </c>
      <c r="Q17" s="47">
        <v>105.13172701084572</v>
      </c>
      <c r="R17" s="47">
        <v>102.26647494466587</v>
      </c>
      <c r="S17" s="47">
        <v>101.88089335200851</v>
      </c>
      <c r="T17" s="47">
        <v>101.6990714246937</v>
      </c>
      <c r="U17" s="47">
        <v>101.78513457970178</v>
      </c>
      <c r="V17" s="48">
        <v>105.30677329702462</v>
      </c>
    </row>
    <row r="18" spans="1:22" s="37" customFormat="1" ht="25.5" customHeight="1" x14ac:dyDescent="0.15">
      <c r="A18" s="99" t="s">
        <v>31</v>
      </c>
      <c r="B18" s="122">
        <v>108.30567319138369</v>
      </c>
      <c r="C18" s="50">
        <v>105.57179909718484</v>
      </c>
      <c r="D18" s="50">
        <v>105.8449947149109</v>
      </c>
      <c r="E18" s="50">
        <v>104.37847339981967</v>
      </c>
      <c r="F18" s="50">
        <v>105.99</v>
      </c>
      <c r="G18" s="50">
        <v>101.09417500522856</v>
      </c>
      <c r="H18" s="50">
        <v>101.08775461988783</v>
      </c>
      <c r="I18" s="50">
        <v>101.59574767724773</v>
      </c>
      <c r="J18" s="50">
        <v>101.33675606890058</v>
      </c>
      <c r="K18" s="51">
        <v>106.28</v>
      </c>
      <c r="L18" s="99" t="s">
        <v>31</v>
      </c>
      <c r="M18" s="122">
        <v>105.20328830970927</v>
      </c>
      <c r="N18" s="50">
        <v>105.70922791272191</v>
      </c>
      <c r="O18" s="50">
        <v>104.36481069804351</v>
      </c>
      <c r="P18" s="50">
        <v>103.91362966145746</v>
      </c>
      <c r="Q18" s="50">
        <v>104.78689495258297</v>
      </c>
      <c r="R18" s="50">
        <v>101.13907203269927</v>
      </c>
      <c r="S18" s="50">
        <v>100.99945845147556</v>
      </c>
      <c r="T18" s="50">
        <v>100.82648042322997</v>
      </c>
      <c r="U18" s="50">
        <v>101.17918609023452</v>
      </c>
      <c r="V18" s="51">
        <v>104.7446794894408</v>
      </c>
    </row>
    <row r="19" spans="1:22" ht="30" x14ac:dyDescent="0.15">
      <c r="A19" s="97" t="s">
        <v>32</v>
      </c>
      <c r="B19" s="123">
        <v>112.69659820628108</v>
      </c>
      <c r="C19" s="43">
        <v>111.19025033615534</v>
      </c>
      <c r="D19" s="43">
        <v>108.85225641522753</v>
      </c>
      <c r="E19" s="43">
        <v>106.8282554053213</v>
      </c>
      <c r="F19" s="43">
        <v>109.87</v>
      </c>
      <c r="G19" s="43">
        <v>104.37590933137943</v>
      </c>
      <c r="H19" s="43">
        <v>100.40807456715174</v>
      </c>
      <c r="I19" s="43">
        <v>100.37071476154382</v>
      </c>
      <c r="J19" s="43">
        <v>102.17010120817224</v>
      </c>
      <c r="K19" s="44">
        <v>110.19399717588414</v>
      </c>
      <c r="L19" s="97" t="s">
        <v>32</v>
      </c>
      <c r="M19" s="123">
        <v>105.60701130146242</v>
      </c>
      <c r="N19" s="43">
        <v>105.28701354682883</v>
      </c>
      <c r="O19" s="43">
        <v>104.07137873980513</v>
      </c>
      <c r="P19" s="43">
        <v>103.53277522401747</v>
      </c>
      <c r="Q19" s="43">
        <v>104.62107562358969</v>
      </c>
      <c r="R19" s="43">
        <v>102.56360386837767</v>
      </c>
      <c r="S19" s="43">
        <v>100.50585342347576</v>
      </c>
      <c r="T19" s="43">
        <v>99.013021788754088</v>
      </c>
      <c r="U19" s="43">
        <v>101.64133742714576</v>
      </c>
      <c r="V19" s="44">
        <v>104.82604621374061</v>
      </c>
    </row>
    <row r="20" spans="1:22" s="55" customFormat="1" ht="61.5" customHeight="1" thickBot="1" x14ac:dyDescent="0.2">
      <c r="A20" s="100" t="s">
        <v>66</v>
      </c>
      <c r="B20" s="124">
        <v>107.03362323358705</v>
      </c>
      <c r="C20" s="58">
        <v>106.22664876619868</v>
      </c>
      <c r="D20" s="58">
        <v>106.7751429819709</v>
      </c>
      <c r="E20" s="58">
        <v>107.48352358757714</v>
      </c>
      <c r="F20" s="52">
        <v>106.88</v>
      </c>
      <c r="G20" s="58">
        <v>101.95524700249983</v>
      </c>
      <c r="H20" s="58">
        <v>100.95696944626415</v>
      </c>
      <c r="I20" s="58">
        <v>102.08551069551078</v>
      </c>
      <c r="J20" s="58">
        <v>102.18751206677743</v>
      </c>
      <c r="K20" s="54">
        <v>107.78736222405418</v>
      </c>
      <c r="L20" s="100" t="s">
        <v>66</v>
      </c>
      <c r="M20" s="124">
        <v>106.23766798291831</v>
      </c>
      <c r="N20" s="58">
        <v>106.02714387190706</v>
      </c>
      <c r="O20" s="58">
        <v>104.53325643291029</v>
      </c>
      <c r="P20" s="58">
        <v>103.63118438453138</v>
      </c>
      <c r="Q20" s="52">
        <v>105.10179500102403</v>
      </c>
      <c r="R20" s="58">
        <v>100.62268712862151</v>
      </c>
      <c r="S20" s="58">
        <v>100.75690974383842</v>
      </c>
      <c r="T20" s="58">
        <v>100.89877746506029</v>
      </c>
      <c r="U20" s="58">
        <v>101.30568267128757</v>
      </c>
      <c r="V20" s="54">
        <v>104.95606065701463</v>
      </c>
    </row>
    <row r="21" spans="1:22" ht="60" x14ac:dyDescent="0.15">
      <c r="A21" s="97" t="s">
        <v>33</v>
      </c>
      <c r="B21" s="116">
        <v>107.65386931896425</v>
      </c>
      <c r="C21" s="56">
        <v>105.66631896978058</v>
      </c>
      <c r="D21" s="56">
        <v>108.67378730508064</v>
      </c>
      <c r="E21" s="56">
        <v>103.39480820708746</v>
      </c>
      <c r="F21" s="43">
        <v>106.33</v>
      </c>
      <c r="G21" s="56">
        <v>100.9461454062228</v>
      </c>
      <c r="H21" s="56">
        <v>103.09242901290472</v>
      </c>
      <c r="I21" s="56">
        <v>99.841809681122285</v>
      </c>
      <c r="J21" s="56">
        <v>99.720409858563741</v>
      </c>
      <c r="K21" s="44">
        <v>105.69142374503946</v>
      </c>
      <c r="L21" s="97" t="s">
        <v>33</v>
      </c>
      <c r="M21" s="116">
        <v>104.27830709642996</v>
      </c>
      <c r="N21" s="56">
        <v>105.87983259119129</v>
      </c>
      <c r="O21" s="56">
        <v>104.08296386412484</v>
      </c>
      <c r="P21" s="56">
        <v>104.23429926090198</v>
      </c>
      <c r="Q21" s="43">
        <v>104.6163057369985</v>
      </c>
      <c r="R21" s="56">
        <v>101.2302361444698</v>
      </c>
      <c r="S21" s="56">
        <v>102.33364530250491</v>
      </c>
      <c r="T21" s="56">
        <v>101.94088622918336</v>
      </c>
      <c r="U21" s="56">
        <v>101.5456441107127</v>
      </c>
      <c r="V21" s="44">
        <v>104.90157749982536</v>
      </c>
    </row>
    <row r="22" spans="1:22" ht="26.25" customHeight="1" x14ac:dyDescent="0.15">
      <c r="A22" s="97" t="s">
        <v>34</v>
      </c>
      <c r="B22" s="116">
        <v>103.82425869577673</v>
      </c>
      <c r="C22" s="56">
        <v>103.5567889441255</v>
      </c>
      <c r="D22" s="56">
        <v>105.32034022102548</v>
      </c>
      <c r="E22" s="56">
        <v>105.70214979605328</v>
      </c>
      <c r="F22" s="43">
        <v>104.6</v>
      </c>
      <c r="G22" s="56">
        <v>100.4851543829479</v>
      </c>
      <c r="H22" s="56">
        <v>100.65094089203646</v>
      </c>
      <c r="I22" s="56">
        <v>100.2574898235365</v>
      </c>
      <c r="J22" s="56">
        <v>105.29340392285233</v>
      </c>
      <c r="K22" s="44">
        <v>104.11995269536969</v>
      </c>
      <c r="L22" s="97" t="s">
        <v>34</v>
      </c>
      <c r="M22" s="116">
        <v>106.16905062253808</v>
      </c>
      <c r="N22" s="56">
        <v>106.27217332683622</v>
      </c>
      <c r="O22" s="56">
        <v>105.29950101060489</v>
      </c>
      <c r="P22" s="56">
        <v>103.26606851343519</v>
      </c>
      <c r="Q22" s="43">
        <v>105.24473116483347</v>
      </c>
      <c r="R22" s="56">
        <v>100.61682540669914</v>
      </c>
      <c r="S22" s="56">
        <v>99.560421179539318</v>
      </c>
      <c r="T22" s="56">
        <v>100.27897756603738</v>
      </c>
      <c r="U22" s="56">
        <v>103.14154483495376</v>
      </c>
      <c r="V22" s="44">
        <v>105.48112077771128</v>
      </c>
    </row>
    <row r="23" spans="1:22" ht="24" customHeight="1" x14ac:dyDescent="0.15">
      <c r="A23" s="97" t="s">
        <v>35</v>
      </c>
      <c r="B23" s="116">
        <v>104.97834300591411</v>
      </c>
      <c r="C23" s="56">
        <v>97.818008243392256</v>
      </c>
      <c r="D23" s="56">
        <v>99.561248498835141</v>
      </c>
      <c r="E23" s="56">
        <v>97.437911569922434</v>
      </c>
      <c r="F23" s="43">
        <v>99.904300000000006</v>
      </c>
      <c r="G23" s="56">
        <v>91.579134836884649</v>
      </c>
      <c r="H23" s="56">
        <v>101.27688290213739</v>
      </c>
      <c r="I23" s="56">
        <v>104.17089404016409</v>
      </c>
      <c r="J23" s="56">
        <v>101.31631360978024</v>
      </c>
      <c r="K23" s="44">
        <v>99.349514546102398</v>
      </c>
      <c r="L23" s="97" t="s">
        <v>35</v>
      </c>
      <c r="M23" s="116">
        <v>106.51165403918725</v>
      </c>
      <c r="N23" s="56">
        <v>108.87967050943594</v>
      </c>
      <c r="O23" s="56">
        <v>104.05975167557663</v>
      </c>
      <c r="P23" s="56">
        <v>101.98894069377774</v>
      </c>
      <c r="Q23" s="43">
        <v>105.32826933333008</v>
      </c>
      <c r="R23" s="56">
        <v>100.66671800637546</v>
      </c>
      <c r="S23" s="56">
        <v>101.68520485390584</v>
      </c>
      <c r="T23" s="56">
        <v>100.85664281989317</v>
      </c>
      <c r="U23" s="56">
        <v>99.668869855933679</v>
      </c>
      <c r="V23" s="44">
        <v>105.72709177194579</v>
      </c>
    </row>
    <row r="24" spans="1:22" ht="101.25" customHeight="1" x14ac:dyDescent="0.15">
      <c r="A24" s="95" t="s">
        <v>78</v>
      </c>
      <c r="B24" s="116">
        <v>107.32275170514079</v>
      </c>
      <c r="C24" s="56">
        <v>104.58299591074957</v>
      </c>
      <c r="D24" s="56">
        <v>108.63955454381392</v>
      </c>
      <c r="E24" s="56">
        <v>105.97523741017345</v>
      </c>
      <c r="F24" s="43">
        <v>106.62</v>
      </c>
      <c r="G24" s="56">
        <v>104.21958970780254</v>
      </c>
      <c r="H24" s="56">
        <v>100.99212489861709</v>
      </c>
      <c r="I24" s="56">
        <v>100.71525449666048</v>
      </c>
      <c r="J24" s="56">
        <v>100.7317288015017</v>
      </c>
      <c r="K24" s="44">
        <v>107.27844321119238</v>
      </c>
      <c r="L24" s="95" t="s">
        <v>67</v>
      </c>
      <c r="M24" s="116">
        <v>104.42359360794791</v>
      </c>
      <c r="N24" s="56">
        <v>103.63642480387267</v>
      </c>
      <c r="O24" s="56">
        <v>104.9127100617691</v>
      </c>
      <c r="P24" s="56">
        <v>105.33263316908257</v>
      </c>
      <c r="Q24" s="43">
        <v>104.57443480634933</v>
      </c>
      <c r="R24" s="56">
        <v>101.70204770209648</v>
      </c>
      <c r="S24" s="56">
        <v>101.32019020807039</v>
      </c>
      <c r="T24" s="56">
        <v>101.17390778008206</v>
      </c>
      <c r="U24" s="56">
        <v>101.52788511033444</v>
      </c>
      <c r="V24" s="44">
        <v>104.90740172515902</v>
      </c>
    </row>
    <row r="25" spans="1:22" ht="44.25" customHeight="1" x14ac:dyDescent="0.15">
      <c r="A25" s="95" t="s">
        <v>36</v>
      </c>
      <c r="B25" s="123">
        <v>109.9385537151295</v>
      </c>
      <c r="C25" s="43">
        <v>106.7391988342337</v>
      </c>
      <c r="D25" s="43">
        <v>104.15082846165666</v>
      </c>
      <c r="E25" s="43">
        <v>105.05913421776086</v>
      </c>
      <c r="F25" s="43">
        <v>106.45</v>
      </c>
      <c r="G25" s="43">
        <v>102.20740708246974</v>
      </c>
      <c r="H25" s="43">
        <v>100.77300134197782</v>
      </c>
      <c r="I25" s="43">
        <v>100.77351291761833</v>
      </c>
      <c r="J25" s="43">
        <v>100.91597539213863</v>
      </c>
      <c r="K25" s="44">
        <v>106.41132499609154</v>
      </c>
      <c r="L25" s="95" t="s">
        <v>36</v>
      </c>
      <c r="M25" s="123">
        <v>104.51117342209338</v>
      </c>
      <c r="N25" s="43">
        <v>105.29563982006478</v>
      </c>
      <c r="O25" s="43">
        <v>105.03387297942174</v>
      </c>
      <c r="P25" s="43">
        <v>105.2029549006574</v>
      </c>
      <c r="Q25" s="43">
        <v>105.01047125544515</v>
      </c>
      <c r="R25" s="43">
        <v>101.97934310548607</v>
      </c>
      <c r="S25" s="43">
        <v>100.72361986359968</v>
      </c>
      <c r="T25" s="43">
        <v>101.3271720705188</v>
      </c>
      <c r="U25" s="43">
        <v>101.0784283848605</v>
      </c>
      <c r="V25" s="44">
        <v>104.80468565373529</v>
      </c>
    </row>
    <row r="26" spans="1:22" ht="30" x14ac:dyDescent="0.15">
      <c r="A26" s="95" t="s">
        <v>37</v>
      </c>
      <c r="B26" s="116">
        <v>95.185244341075375</v>
      </c>
      <c r="C26" s="56">
        <v>96.181452823604204</v>
      </c>
      <c r="D26" s="56">
        <v>101.52024472106899</v>
      </c>
      <c r="E26" s="56">
        <v>105.23678912275996</v>
      </c>
      <c r="F26" s="43">
        <v>99.45</v>
      </c>
      <c r="G26" s="56">
        <v>95.256693191947349</v>
      </c>
      <c r="H26" s="56">
        <v>103.51276294267286</v>
      </c>
      <c r="I26" s="56">
        <v>105.18925485367438</v>
      </c>
      <c r="J26" s="56">
        <v>103.53456080938095</v>
      </c>
      <c r="K26" s="44">
        <v>98.611508076292665</v>
      </c>
      <c r="L26" s="95" t="s">
        <v>37</v>
      </c>
      <c r="M26" s="116">
        <v>108.90911514894745</v>
      </c>
      <c r="N26" s="56">
        <v>108.58211838256663</v>
      </c>
      <c r="O26" s="56">
        <v>104.10408641538314</v>
      </c>
      <c r="P26" s="56">
        <v>100.41243518391781</v>
      </c>
      <c r="Q26" s="43">
        <v>105.44341286222947</v>
      </c>
      <c r="R26" s="56">
        <v>98.800698325412341</v>
      </c>
      <c r="S26" s="56">
        <v>99.877433084202934</v>
      </c>
      <c r="T26" s="56">
        <v>101.09159616867804</v>
      </c>
      <c r="U26" s="56">
        <v>99.47224443191601</v>
      </c>
      <c r="V26" s="44">
        <v>105.13235640383387</v>
      </c>
    </row>
    <row r="27" spans="1:22" ht="65.25" customHeight="1" x14ac:dyDescent="0.15">
      <c r="A27" s="97" t="s">
        <v>38</v>
      </c>
      <c r="B27" s="116">
        <v>118.72575591048272</v>
      </c>
      <c r="C27" s="56">
        <v>113.41554836126195</v>
      </c>
      <c r="D27" s="56">
        <v>110.50736659407706</v>
      </c>
      <c r="E27" s="56">
        <v>103.8563196948751</v>
      </c>
      <c r="F27" s="43">
        <v>111.5</v>
      </c>
      <c r="G27" s="56">
        <v>111.88478554295756</v>
      </c>
      <c r="H27" s="56">
        <v>99.344547430482024</v>
      </c>
      <c r="I27" s="56">
        <v>100.00801787095746</v>
      </c>
      <c r="J27" s="56">
        <v>98.369148515217617</v>
      </c>
      <c r="K27" s="44">
        <v>120.91367298972482</v>
      </c>
      <c r="L27" s="97" t="s">
        <v>38</v>
      </c>
      <c r="M27" s="116">
        <v>102.78752820973085</v>
      </c>
      <c r="N27" s="56">
        <v>105.90328041586984</v>
      </c>
      <c r="O27" s="56">
        <v>103.76892892486805</v>
      </c>
      <c r="P27" s="56">
        <v>104.47713890637039</v>
      </c>
      <c r="Q27" s="43">
        <v>104.22804938958225</v>
      </c>
      <c r="R27" s="56">
        <v>100.86092147940138</v>
      </c>
      <c r="S27" s="56">
        <v>101.84161867413648</v>
      </c>
      <c r="T27" s="56">
        <v>101.44226062764896</v>
      </c>
      <c r="U27" s="56">
        <v>101.47117174030325</v>
      </c>
      <c r="V27" s="44">
        <v>101.94364538892791</v>
      </c>
    </row>
    <row r="28" spans="1:22" ht="35.25" customHeight="1" x14ac:dyDescent="0.15">
      <c r="A28" s="95" t="s">
        <v>39</v>
      </c>
      <c r="B28" s="116">
        <v>110.68686287429588</v>
      </c>
      <c r="C28" s="56">
        <v>109.07031064728227</v>
      </c>
      <c r="D28" s="56">
        <v>108.00163884938205</v>
      </c>
      <c r="E28" s="56">
        <v>107.85337400223236</v>
      </c>
      <c r="F28" s="43">
        <v>108.9</v>
      </c>
      <c r="G28" s="56">
        <v>103.9123168034514</v>
      </c>
      <c r="H28" s="56">
        <v>101.8854619908264</v>
      </c>
      <c r="I28" s="56">
        <v>102.45448572525324</v>
      </c>
      <c r="J28" s="56">
        <v>99.43139011350479</v>
      </c>
      <c r="K28" s="44">
        <v>108.73218675038221</v>
      </c>
      <c r="L28" s="95" t="s">
        <v>39</v>
      </c>
      <c r="M28" s="116">
        <v>103.60136366283086</v>
      </c>
      <c r="N28" s="56">
        <v>102.94538145566941</v>
      </c>
      <c r="O28" s="56">
        <v>102.32475195523951</v>
      </c>
      <c r="P28" s="56">
        <v>104.24090266751158</v>
      </c>
      <c r="Q28" s="43">
        <v>103.27561759689416</v>
      </c>
      <c r="R28" s="56">
        <v>99.616445772146236</v>
      </c>
      <c r="S28" s="56">
        <v>101.24034451484492</v>
      </c>
      <c r="T28" s="56">
        <v>101.83681570068931</v>
      </c>
      <c r="U28" s="56">
        <v>101.29335923971907</v>
      </c>
      <c r="V28" s="44">
        <v>103.06913934525596</v>
      </c>
    </row>
    <row r="29" spans="1:22" ht="33.75" customHeight="1" x14ac:dyDescent="0.15">
      <c r="A29" s="95" t="s">
        <v>40</v>
      </c>
      <c r="B29" s="116">
        <v>108.26922964780799</v>
      </c>
      <c r="C29" s="56">
        <v>107.16927424898724</v>
      </c>
      <c r="D29" s="56">
        <v>106.15424692773034</v>
      </c>
      <c r="E29" s="56">
        <v>104.86600811620794</v>
      </c>
      <c r="F29" s="43">
        <v>106.61</v>
      </c>
      <c r="G29" s="56">
        <v>101.69634051701489</v>
      </c>
      <c r="H29" s="56">
        <v>101.00272707414861</v>
      </c>
      <c r="I29" s="56">
        <v>100.53183784124586</v>
      </c>
      <c r="J29" s="56">
        <v>101.41445609485299</v>
      </c>
      <c r="K29" s="44">
        <v>106.32103426692714</v>
      </c>
      <c r="L29" s="95" t="s">
        <v>40</v>
      </c>
      <c r="M29" s="116">
        <v>104.71541363239088</v>
      </c>
      <c r="N29" s="56">
        <v>105.05965105043676</v>
      </c>
      <c r="O29" s="56">
        <v>105.33600701623283</v>
      </c>
      <c r="P29" s="56">
        <v>105.40944084821535</v>
      </c>
      <c r="Q29" s="43">
        <v>105.12977426698855</v>
      </c>
      <c r="R29" s="56">
        <v>101.41146668472683</v>
      </c>
      <c r="S29" s="56">
        <v>101.01965832805261</v>
      </c>
      <c r="T29" s="56">
        <v>101.31962509196877</v>
      </c>
      <c r="U29" s="56">
        <v>101.96490147073436</v>
      </c>
      <c r="V29" s="44">
        <v>105.00066360710174</v>
      </c>
    </row>
    <row r="30" spans="1:22" s="37" customFormat="1" ht="19.5" customHeight="1" thickBot="1" x14ac:dyDescent="0.2">
      <c r="A30" s="100" t="s">
        <v>41</v>
      </c>
      <c r="B30" s="124">
        <v>107.24935689275195</v>
      </c>
      <c r="C30" s="58">
        <v>101.58117219783078</v>
      </c>
      <c r="D30" s="58">
        <v>103.71622917112553</v>
      </c>
      <c r="E30" s="58">
        <v>106.03859150085735</v>
      </c>
      <c r="F30" s="53">
        <v>104.62</v>
      </c>
      <c r="G30" s="58"/>
      <c r="H30" s="58"/>
      <c r="I30" s="58"/>
      <c r="J30" s="58"/>
      <c r="K30" s="54"/>
      <c r="L30" s="100" t="s">
        <v>41</v>
      </c>
      <c r="M30" s="124">
        <v>104.25678588703011</v>
      </c>
      <c r="N30" s="58">
        <v>104.74447968758282</v>
      </c>
      <c r="O30" s="58">
        <v>104.12121305140198</v>
      </c>
      <c r="P30" s="58">
        <v>103.59863214857312</v>
      </c>
      <c r="Q30" s="58">
        <v>104.17947848607115</v>
      </c>
      <c r="R30" s="58"/>
      <c r="S30" s="58"/>
      <c r="T30" s="58"/>
      <c r="U30" s="58"/>
      <c r="V30" s="54"/>
    </row>
    <row r="31" spans="1:22" s="37" customFormat="1" ht="57" customHeight="1" x14ac:dyDescent="0.15">
      <c r="A31" s="102" t="s">
        <v>68</v>
      </c>
      <c r="B31" s="125">
        <v>113.44537538237691</v>
      </c>
      <c r="C31" s="82">
        <v>115.87851891209525</v>
      </c>
      <c r="D31" s="82">
        <v>113.8016639203433</v>
      </c>
      <c r="E31" s="82">
        <v>108.66421088842968</v>
      </c>
      <c r="F31" s="82">
        <v>112.92</v>
      </c>
      <c r="G31" s="82">
        <v>100.76782124516841</v>
      </c>
      <c r="H31" s="82">
        <v>101.4756867006854</v>
      </c>
      <c r="I31" s="82">
        <v>105.80246325570005</v>
      </c>
      <c r="J31" s="82">
        <v>100.44004165281997</v>
      </c>
      <c r="K31" s="103">
        <v>112.84908102776737</v>
      </c>
      <c r="L31" s="102" t="s">
        <v>68</v>
      </c>
      <c r="M31" s="125">
        <v>109.22563867292132</v>
      </c>
      <c r="N31" s="82">
        <v>108.15984365060287</v>
      </c>
      <c r="O31" s="82">
        <v>115.02709476821182</v>
      </c>
      <c r="P31" s="82">
        <v>116.52861517816433</v>
      </c>
      <c r="Q31" s="82">
        <v>112.17752271586485</v>
      </c>
      <c r="R31" s="82">
        <v>101.28845130512268</v>
      </c>
      <c r="S31" s="82">
        <v>100.38512854055652</v>
      </c>
      <c r="T31" s="82">
        <v>112.632560351555</v>
      </c>
      <c r="U31" s="82">
        <v>101.75114816057007</v>
      </c>
      <c r="V31" s="103">
        <v>112.32463091645218</v>
      </c>
    </row>
    <row r="32" spans="1:22" s="37" customFormat="1" ht="75" customHeight="1" x14ac:dyDescent="0.15">
      <c r="A32" s="93" t="s">
        <v>43</v>
      </c>
      <c r="B32" s="117">
        <v>105.05973423560732</v>
      </c>
      <c r="C32" s="35">
        <v>104.00093908612003</v>
      </c>
      <c r="D32" s="35">
        <v>104.45060671573366</v>
      </c>
      <c r="E32" s="35">
        <v>104.08326900565557</v>
      </c>
      <c r="F32" s="35">
        <v>104.4</v>
      </c>
      <c r="G32" s="35">
        <v>99.299311842130038</v>
      </c>
      <c r="H32" s="35">
        <v>99.626744289042676</v>
      </c>
      <c r="I32" s="35">
        <v>105.76173608510393</v>
      </c>
      <c r="J32" s="35">
        <v>98.983798082709569</v>
      </c>
      <c r="K32" s="36">
        <v>104.31238108681535</v>
      </c>
      <c r="L32" s="93" t="s">
        <v>43</v>
      </c>
      <c r="M32" s="117">
        <v>103.9770490825574</v>
      </c>
      <c r="N32" s="35">
        <v>104.31314641704724</v>
      </c>
      <c r="O32" s="35">
        <v>104.31317723688774</v>
      </c>
      <c r="P32" s="35">
        <v>104.62721171198935</v>
      </c>
      <c r="Q32" s="35">
        <v>104.30739265450333</v>
      </c>
      <c r="R32" s="35">
        <v>99.395776623317062</v>
      </c>
      <c r="S32" s="35">
        <v>99.948779617943572</v>
      </c>
      <c r="T32" s="35">
        <v>106.07905263493632</v>
      </c>
      <c r="U32" s="35">
        <v>99.281788479492121</v>
      </c>
      <c r="V32" s="36">
        <v>104.15913735900627</v>
      </c>
    </row>
    <row r="33" spans="1:22" s="49" customFormat="1" ht="21.75" customHeight="1" x14ac:dyDescent="0.25">
      <c r="A33" s="112" t="s">
        <v>44</v>
      </c>
      <c r="B33" s="126">
        <v>106.98615648137968</v>
      </c>
      <c r="C33" s="114">
        <v>107.16524951391909</v>
      </c>
      <c r="D33" s="114">
        <v>109.49345490286839</v>
      </c>
      <c r="E33" s="114">
        <v>106.69517419410542</v>
      </c>
      <c r="F33" s="114">
        <v>107.58</v>
      </c>
      <c r="G33" s="144"/>
      <c r="H33" s="144"/>
      <c r="I33" s="144"/>
      <c r="J33" s="144"/>
      <c r="K33" s="142"/>
      <c r="L33" s="112" t="s">
        <v>44</v>
      </c>
      <c r="M33" s="126">
        <v>105.51658173021352</v>
      </c>
      <c r="N33" s="114">
        <v>105.92837540708203</v>
      </c>
      <c r="O33" s="114">
        <v>104.23958839799315</v>
      </c>
      <c r="P33" s="114">
        <v>103.815321841174</v>
      </c>
      <c r="Q33" s="114">
        <v>104.8677728860755</v>
      </c>
      <c r="R33" s="146"/>
      <c r="S33" s="146"/>
      <c r="T33" s="146"/>
      <c r="U33" s="146"/>
      <c r="V33" s="147"/>
    </row>
    <row r="34" spans="1:22" s="37" customFormat="1" ht="18.75" customHeight="1" x14ac:dyDescent="0.25">
      <c r="A34" s="101" t="s">
        <v>45</v>
      </c>
      <c r="B34" s="116">
        <v>107.57943899284072</v>
      </c>
      <c r="C34" s="56">
        <v>106.418826653967</v>
      </c>
      <c r="D34" s="56">
        <v>108.72594936013166</v>
      </c>
      <c r="E34" s="56">
        <v>105.61914371801822</v>
      </c>
      <c r="F34" s="56">
        <v>107.08</v>
      </c>
      <c r="G34" s="145"/>
      <c r="H34" s="145"/>
      <c r="I34" s="145"/>
      <c r="J34" s="145"/>
      <c r="K34" s="143"/>
      <c r="L34" s="101" t="s">
        <v>45</v>
      </c>
      <c r="M34" s="123">
        <v>105.82176398615961</v>
      </c>
      <c r="N34" s="43">
        <v>106.61183713145417</v>
      </c>
      <c r="O34" s="43">
        <v>103.49570080800683</v>
      </c>
      <c r="P34" s="43">
        <v>102.61022276629997</v>
      </c>
      <c r="Q34" s="43">
        <v>104.62207782500457</v>
      </c>
      <c r="R34" s="148"/>
      <c r="S34" s="148"/>
      <c r="T34" s="148"/>
      <c r="U34" s="148"/>
      <c r="V34" s="149"/>
    </row>
    <row r="35" spans="1:22" s="37" customFormat="1" ht="18" customHeight="1" x14ac:dyDescent="0.15">
      <c r="A35" s="113" t="s">
        <v>46</v>
      </c>
      <c r="B35" s="127">
        <v>106.23106964861107</v>
      </c>
      <c r="C35" s="115">
        <v>108.11524224476719</v>
      </c>
      <c r="D35" s="115">
        <v>110.47028013907875</v>
      </c>
      <c r="E35" s="115">
        <v>108.06466752730728</v>
      </c>
      <c r="F35" s="115">
        <v>108.21</v>
      </c>
      <c r="G35" s="115">
        <v>104.55021998533429</v>
      </c>
      <c r="H35" s="115">
        <v>100.92766212648556</v>
      </c>
      <c r="I35" s="115">
        <v>100.58494524890793</v>
      </c>
      <c r="J35" s="115">
        <v>101.96884596491948</v>
      </c>
      <c r="K35" s="184">
        <v>108.40950034374075</v>
      </c>
      <c r="L35" s="113" t="s">
        <v>46</v>
      </c>
      <c r="M35" s="121">
        <v>105.12816794991848</v>
      </c>
      <c r="N35" s="47">
        <v>105.05851503060839</v>
      </c>
      <c r="O35" s="47">
        <v>105.18635442161207</v>
      </c>
      <c r="P35" s="47">
        <v>105.34908430010456</v>
      </c>
      <c r="Q35" s="47">
        <v>105.18047569107488</v>
      </c>
      <c r="R35" s="47">
        <v>102.5824813723268</v>
      </c>
      <c r="S35" s="47">
        <v>100.86079226236313</v>
      </c>
      <c r="T35" s="47">
        <v>100.20127398147707</v>
      </c>
      <c r="U35" s="47">
        <v>102.12659815630528</v>
      </c>
      <c r="V35" s="48">
        <v>105.97430695902715</v>
      </c>
    </row>
    <row r="36" spans="1:22" s="57" customFormat="1" ht="25.5" customHeight="1" x14ac:dyDescent="0.15">
      <c r="A36" s="106" t="s">
        <v>69</v>
      </c>
      <c r="B36" s="128">
        <v>102.91220346040528</v>
      </c>
      <c r="C36" s="104">
        <v>107.41370655517863</v>
      </c>
      <c r="D36" s="104">
        <v>103.01429813897545</v>
      </c>
      <c r="E36" s="104">
        <v>105.08933521035462</v>
      </c>
      <c r="F36" s="104">
        <v>104.59</v>
      </c>
      <c r="G36" s="104">
        <v>95.063827923815097</v>
      </c>
      <c r="H36" s="104">
        <v>108.97103329541294</v>
      </c>
      <c r="I36" s="104">
        <v>104.92787472865317</v>
      </c>
      <c r="J36" s="104">
        <v>98.899954022009481</v>
      </c>
      <c r="K36" s="107">
        <v>104.88479825297321</v>
      </c>
      <c r="L36" s="106" t="s">
        <v>70</v>
      </c>
      <c r="M36" s="128">
        <v>112.67592833632791</v>
      </c>
      <c r="N36" s="104">
        <v>104.8905986352619</v>
      </c>
      <c r="O36" s="104">
        <v>104.61825287046653</v>
      </c>
      <c r="P36" s="104">
        <v>99.883135314320526</v>
      </c>
      <c r="Q36" s="104">
        <v>105.41850054001651</v>
      </c>
      <c r="R36" s="104">
        <v>100.10664380459357</v>
      </c>
      <c r="S36" s="104">
        <v>102.93516780531968</v>
      </c>
      <c r="T36" s="104">
        <v>102.86448338431711</v>
      </c>
      <c r="U36" s="104">
        <v>92.703428042763434</v>
      </c>
      <c r="V36" s="107">
        <v>105.57243886634014</v>
      </c>
    </row>
    <row r="37" spans="1:22" s="37" customFormat="1" ht="24" customHeight="1" x14ac:dyDescent="0.15">
      <c r="A37" s="108" t="s">
        <v>71</v>
      </c>
      <c r="B37" s="128">
        <v>106.14578199597588</v>
      </c>
      <c r="C37" s="104">
        <v>107.34216529306279</v>
      </c>
      <c r="D37" s="104">
        <v>107.70366307225095</v>
      </c>
      <c r="E37" s="104">
        <v>109.91993217444418</v>
      </c>
      <c r="F37" s="104">
        <v>107.77</v>
      </c>
      <c r="G37" s="216"/>
      <c r="H37" s="217"/>
      <c r="I37" s="217"/>
      <c r="J37" s="217"/>
      <c r="K37" s="218"/>
      <c r="L37" s="108" t="s">
        <v>72</v>
      </c>
      <c r="M37" s="128">
        <v>101.72141609704619</v>
      </c>
      <c r="N37" s="104">
        <v>105.96614309291405</v>
      </c>
      <c r="O37" s="104">
        <v>104.95510054002646</v>
      </c>
      <c r="P37" s="104">
        <v>108.52205393124396</v>
      </c>
      <c r="Q37" s="104">
        <v>105.26288520949112</v>
      </c>
      <c r="R37" s="216"/>
      <c r="S37" s="217"/>
      <c r="T37" s="217"/>
      <c r="U37" s="217"/>
      <c r="V37" s="218"/>
    </row>
    <row r="38" spans="1:22" s="37" customFormat="1" ht="23.25" customHeight="1" x14ac:dyDescent="0.15">
      <c r="A38" s="109" t="s">
        <v>53</v>
      </c>
      <c r="B38" s="129">
        <v>107.37608326977619</v>
      </c>
      <c r="C38" s="105">
        <v>105.20147376928091</v>
      </c>
      <c r="D38" s="105">
        <v>104.69118439737227</v>
      </c>
      <c r="E38" s="105">
        <v>104.1292777915944</v>
      </c>
      <c r="F38" s="105">
        <v>105.34</v>
      </c>
      <c r="G38" s="105">
        <v>101.03793645984595</v>
      </c>
      <c r="H38" s="105">
        <v>99.685684857234818</v>
      </c>
      <c r="I38" s="105">
        <v>101.66525396018909</v>
      </c>
      <c r="J38" s="105">
        <v>101.38696171272787</v>
      </c>
      <c r="K38" s="110">
        <v>105.00988580840776</v>
      </c>
      <c r="L38" s="109" t="s">
        <v>53</v>
      </c>
      <c r="M38" s="129">
        <v>103.95530242736577</v>
      </c>
      <c r="N38" s="105">
        <v>104.97267620044227</v>
      </c>
      <c r="O38" s="105">
        <v>104.95976314246383</v>
      </c>
      <c r="P38" s="105">
        <v>104.37157226314761</v>
      </c>
      <c r="Q38" s="105">
        <v>104.56395362841361</v>
      </c>
      <c r="R38" s="105">
        <v>101.17173337290374</v>
      </c>
      <c r="S38" s="105">
        <v>101.16710893812137</v>
      </c>
      <c r="T38" s="105">
        <v>101.14448402104988</v>
      </c>
      <c r="U38" s="105">
        <v>100.8187926889462</v>
      </c>
      <c r="V38" s="110">
        <v>104.69473958479512</v>
      </c>
    </row>
    <row r="39" spans="1:22" s="49" customFormat="1" ht="21.75" customHeight="1" x14ac:dyDescent="0.15">
      <c r="A39" s="111" t="s">
        <v>73</v>
      </c>
      <c r="B39" s="130">
        <v>108.62451163544232</v>
      </c>
      <c r="C39" s="59">
        <v>108.95715609466374</v>
      </c>
      <c r="D39" s="59">
        <v>108.77841884968589</v>
      </c>
      <c r="E39" s="59">
        <v>108.05450657167262</v>
      </c>
      <c r="F39" s="59">
        <v>108.6</v>
      </c>
      <c r="G39" s="59"/>
      <c r="H39" s="59"/>
      <c r="I39" s="59"/>
      <c r="J39" s="59"/>
      <c r="K39" s="219"/>
      <c r="L39" s="111" t="s">
        <v>73</v>
      </c>
      <c r="M39" s="133">
        <v>106.42402874765263</v>
      </c>
      <c r="N39" s="59">
        <v>105.4283341710299</v>
      </c>
      <c r="O39" s="59">
        <v>104.36139398991617</v>
      </c>
      <c r="P39" s="59">
        <v>103.7889906536346</v>
      </c>
      <c r="Q39" s="59">
        <v>105</v>
      </c>
      <c r="R39" s="59"/>
      <c r="S39" s="59"/>
      <c r="T39" s="59"/>
      <c r="U39" s="59"/>
      <c r="V39" s="219"/>
    </row>
    <row r="40" spans="1:22" s="49" customFormat="1" ht="21" customHeight="1" thickBot="1" x14ac:dyDescent="0.2">
      <c r="A40" s="111" t="s">
        <v>74</v>
      </c>
      <c r="B40" s="130">
        <v>112.9394011881879</v>
      </c>
      <c r="C40" s="59">
        <v>111.73184538232664</v>
      </c>
      <c r="D40" s="59">
        <v>110.53077362085043</v>
      </c>
      <c r="E40" s="59">
        <v>109.28811995292374</v>
      </c>
      <c r="F40" s="59">
        <v>111.11</v>
      </c>
      <c r="G40" s="59"/>
      <c r="H40" s="59"/>
      <c r="I40" s="59"/>
      <c r="J40" s="59"/>
      <c r="K40" s="219"/>
      <c r="L40" s="111" t="s">
        <v>74</v>
      </c>
      <c r="M40" s="133">
        <v>107.32259629083157</v>
      </c>
      <c r="N40" s="59">
        <v>107.15388322926216</v>
      </c>
      <c r="O40" s="59">
        <v>105.12661950269711</v>
      </c>
      <c r="P40" s="59">
        <v>104.77011590573998</v>
      </c>
      <c r="Q40" s="59">
        <v>106.1</v>
      </c>
      <c r="R40" s="59"/>
      <c r="S40" s="59"/>
      <c r="T40" s="59"/>
      <c r="U40" s="59"/>
      <c r="V40" s="219"/>
    </row>
    <row r="41" spans="1:22" s="37" customFormat="1" ht="30" customHeight="1" x14ac:dyDescent="0.2">
      <c r="A41" s="220" t="s">
        <v>87</v>
      </c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 t="s">
        <v>87</v>
      </c>
      <c r="M41" s="220"/>
      <c r="N41" s="220"/>
      <c r="O41" s="220"/>
      <c r="P41" s="220"/>
      <c r="Q41" s="220"/>
      <c r="R41" s="220"/>
      <c r="S41" s="220"/>
      <c r="T41" s="220"/>
      <c r="U41" s="220"/>
      <c r="V41" s="220"/>
    </row>
    <row r="42" spans="1:22" ht="14.25" x14ac:dyDescent="0.2">
      <c r="A42" s="60" t="s">
        <v>88</v>
      </c>
      <c r="B42" s="61"/>
      <c r="C42" s="61"/>
      <c r="D42" s="62"/>
      <c r="E42" s="62"/>
      <c r="F42" s="62"/>
      <c r="G42" s="62"/>
      <c r="H42" s="62"/>
      <c r="I42" s="62"/>
      <c r="J42" s="62"/>
      <c r="K42" s="62"/>
      <c r="L42" s="60" t="s">
        <v>88</v>
      </c>
      <c r="M42" s="61"/>
      <c r="N42" s="61"/>
      <c r="O42" s="62"/>
      <c r="P42" s="62"/>
      <c r="Q42" s="62"/>
      <c r="R42" s="62"/>
      <c r="S42" s="62"/>
      <c r="T42" s="62"/>
      <c r="U42" s="62"/>
      <c r="V42" s="62"/>
    </row>
    <row r="43" spans="1:22" ht="16.5" customHeight="1" x14ac:dyDescent="0.2">
      <c r="A43" s="62" t="s">
        <v>89</v>
      </c>
      <c r="B43" s="61"/>
      <c r="C43" s="61"/>
      <c r="D43" s="62"/>
      <c r="E43" s="62"/>
      <c r="F43" s="62"/>
      <c r="G43" s="62"/>
      <c r="H43" s="62"/>
      <c r="I43" s="62"/>
      <c r="J43" s="62"/>
      <c r="K43" s="62"/>
      <c r="L43" s="62" t="s">
        <v>89</v>
      </c>
      <c r="M43" s="61"/>
      <c r="N43" s="61"/>
      <c r="O43" s="62"/>
      <c r="P43" s="62"/>
      <c r="Q43" s="62"/>
      <c r="R43" s="62"/>
      <c r="S43" s="62"/>
      <c r="T43" s="62"/>
      <c r="U43" s="62"/>
      <c r="V43" s="62"/>
    </row>
  </sheetData>
  <mergeCells count="24">
    <mergeCell ref="A41:K41"/>
    <mergeCell ref="L41:V41"/>
    <mergeCell ref="R37:V37"/>
    <mergeCell ref="B7:F7"/>
    <mergeCell ref="G7:J7"/>
    <mergeCell ref="G37:K37"/>
    <mergeCell ref="V39:V40"/>
    <mergeCell ref="K39:K40"/>
    <mergeCell ref="R5:V5"/>
    <mergeCell ref="M7:Q7"/>
    <mergeCell ref="R7:U7"/>
    <mergeCell ref="B9:E9"/>
    <mergeCell ref="M9:P9"/>
    <mergeCell ref="A5:A6"/>
    <mergeCell ref="B5:F5"/>
    <mergeCell ref="G5:K5"/>
    <mergeCell ref="L5:L6"/>
    <mergeCell ref="M5:Q5"/>
    <mergeCell ref="A1:K2"/>
    <mergeCell ref="L1:V2"/>
    <mergeCell ref="A3:K3"/>
    <mergeCell ref="L3:V3"/>
    <mergeCell ref="A4:K4"/>
    <mergeCell ref="L4:V4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80" firstPageNumber="119" fitToHeight="0" orientation="landscape" r:id="rId1"/>
  <rowBreaks count="2" manualBreakCount="2">
    <brk id="20" max="21" man="1"/>
    <brk id="30" max="21" man="1"/>
  </rowBreaks>
  <colBreaks count="1" manualBreakCount="1">
    <brk id="11" max="4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workbookViewId="0">
      <selection activeCell="L4" sqref="L4"/>
    </sheetView>
  </sheetViews>
  <sheetFormatPr defaultRowHeight="15" x14ac:dyDescent="0.25"/>
  <cols>
    <col min="2" max="2" width="9.140625" style="13"/>
  </cols>
  <sheetData>
    <row r="1" spans="1:25" ht="18" customHeight="1" x14ac:dyDescent="0.25">
      <c r="A1" t="s">
        <v>12</v>
      </c>
      <c r="C1" s="221" t="s">
        <v>13</v>
      </c>
      <c r="D1" s="221"/>
      <c r="E1" s="221"/>
      <c r="F1" s="221"/>
      <c r="G1" s="221"/>
      <c r="H1" s="221"/>
      <c r="I1" s="14">
        <f>F5/D5*100</f>
        <v>66.753483562106382</v>
      </c>
      <c r="J1" s="15"/>
      <c r="K1" s="221" t="s">
        <v>14</v>
      </c>
      <c r="L1" s="221"/>
      <c r="M1" s="221"/>
      <c r="N1" s="221"/>
      <c r="O1" s="221"/>
      <c r="P1" s="221"/>
      <c r="Q1" s="15"/>
      <c r="R1" s="221" t="s">
        <v>15</v>
      </c>
      <c r="S1" s="221"/>
      <c r="T1" s="221"/>
      <c r="U1" s="221"/>
      <c r="V1" s="221"/>
      <c r="W1" s="221"/>
    </row>
    <row r="2" spans="1:25" ht="18" customHeight="1" x14ac:dyDescent="0.25">
      <c r="B2" s="16"/>
      <c r="C2" s="221" t="s">
        <v>16</v>
      </c>
      <c r="D2" s="221"/>
      <c r="E2" s="221" t="s">
        <v>17</v>
      </c>
      <c r="F2" s="221"/>
      <c r="G2" s="221" t="s">
        <v>7</v>
      </c>
      <c r="H2" s="221"/>
      <c r="I2" s="14">
        <f>H5/D5*100</f>
        <v>33.246516437893611</v>
      </c>
      <c r="J2" s="15"/>
      <c r="K2" s="221" t="s">
        <v>16</v>
      </c>
      <c r="L2" s="221"/>
      <c r="M2" s="221" t="s">
        <v>17</v>
      </c>
      <c r="N2" s="221"/>
      <c r="O2" s="221" t="s">
        <v>7</v>
      </c>
      <c r="P2" s="221"/>
      <c r="Q2" s="15"/>
      <c r="R2" s="221" t="s">
        <v>16</v>
      </c>
      <c r="S2" s="221"/>
      <c r="T2" s="221" t="s">
        <v>17</v>
      </c>
      <c r="U2" s="221"/>
      <c r="V2" s="221" t="s">
        <v>7</v>
      </c>
      <c r="W2" s="221"/>
    </row>
    <row r="3" spans="1:25" x14ac:dyDescent="0.25">
      <c r="A3" s="17">
        <f>C3/$D$5*100</f>
        <v>35.308412733507453</v>
      </c>
      <c r="B3" s="18">
        <v>44927</v>
      </c>
      <c r="C3" s="19">
        <v>5.8</v>
      </c>
      <c r="D3" s="20"/>
      <c r="E3" s="19">
        <f>C3-G3</f>
        <v>5.8</v>
      </c>
      <c r="F3" s="20"/>
      <c r="G3" s="20"/>
      <c r="H3" s="20"/>
      <c r="K3" s="19">
        <f>R3/C3*1000</f>
        <v>585.52363728002388</v>
      </c>
      <c r="L3" s="20"/>
      <c r="M3" s="20"/>
      <c r="N3" s="20"/>
      <c r="O3" s="20"/>
      <c r="P3" s="20"/>
      <c r="R3" s="19">
        <f>S5/2.9</f>
        <v>3.3960370962241382</v>
      </c>
      <c r="S3" s="20"/>
      <c r="T3" s="20"/>
      <c r="U3" s="20"/>
      <c r="V3" s="20"/>
      <c r="W3" s="20"/>
    </row>
    <row r="4" spans="1:25" x14ac:dyDescent="0.25">
      <c r="A4" s="17">
        <f>C4/$D$5*100</f>
        <v>31.556871837313437</v>
      </c>
      <c r="B4" s="18">
        <v>44958</v>
      </c>
      <c r="C4" s="19">
        <f>(D5-C3)/2.05</f>
        <v>5.1837463790243907</v>
      </c>
      <c r="D4" s="20"/>
      <c r="E4" s="19">
        <f>C4-G4</f>
        <v>5.1837463790243907</v>
      </c>
      <c r="F4" s="20"/>
      <c r="G4" s="20"/>
      <c r="H4" s="20"/>
      <c r="K4" s="19">
        <f>R4/C4*1000</f>
        <v>638.33354875373846</v>
      </c>
      <c r="L4" s="4">
        <f>(K3*A3+K4*A4+K5*A5)/100</f>
        <v>599.54339725892021</v>
      </c>
      <c r="M4" s="20"/>
      <c r="N4" s="20"/>
      <c r="O4" s="20"/>
      <c r="P4" s="20"/>
      <c r="R4" s="19">
        <f>(S5-R3)/1.95</f>
        <v>3.308959221961981</v>
      </c>
      <c r="S4" s="20"/>
      <c r="T4" s="20"/>
      <c r="U4" s="20"/>
      <c r="V4" s="20"/>
      <c r="W4" s="20"/>
      <c r="Y4" s="14"/>
    </row>
    <row r="5" spans="1:25" x14ac:dyDescent="0.25">
      <c r="A5" s="17">
        <f>C5/$D$5*100</f>
        <v>33.134715429179103</v>
      </c>
      <c r="B5" s="18">
        <v>44986</v>
      </c>
      <c r="C5" s="19">
        <f>D5-C3-C4</f>
        <v>5.4429336979756089</v>
      </c>
      <c r="D5" s="19">
        <v>16.426680077</v>
      </c>
      <c r="E5" s="19">
        <f>C5-G5</f>
        <v>5.4429336979756089</v>
      </c>
      <c r="F5" s="19">
        <v>10.965381185</v>
      </c>
      <c r="G5" s="19"/>
      <c r="H5" s="19">
        <v>5.4612988920000003</v>
      </c>
      <c r="K5" s="19">
        <f>R5/C5*1000</f>
        <v>577.5398774438587</v>
      </c>
      <c r="L5" s="19">
        <v>599.54339725892021</v>
      </c>
      <c r="M5" s="19"/>
      <c r="N5" s="19">
        <v>733.41635919244152</v>
      </c>
      <c r="O5" s="19"/>
      <c r="P5" s="19">
        <v>330.74872276922798</v>
      </c>
      <c r="R5" s="19">
        <f>S5-R3-R4</f>
        <v>3.1435112608638818</v>
      </c>
      <c r="S5" s="19">
        <f>L5*D5/1000</f>
        <v>9.8485075790500005</v>
      </c>
      <c r="T5" s="19"/>
      <c r="U5" s="19">
        <f>S5-W5</f>
        <v>8.0421899458600006</v>
      </c>
      <c r="V5" s="19"/>
      <c r="W5" s="19">
        <f>P5*H5/1000</f>
        <v>1.8063176331900002</v>
      </c>
      <c r="Y5" s="14"/>
    </row>
    <row r="6" spans="1:25" x14ac:dyDescent="0.25">
      <c r="B6" s="14"/>
      <c r="C6" s="14"/>
      <c r="D6" s="14"/>
      <c r="E6" s="14"/>
      <c r="G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14"/>
    </row>
    <row r="7" spans="1:25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Y7" s="14"/>
    </row>
    <row r="8" spans="1:25" x14ac:dyDescent="0.2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Y8" s="14"/>
    </row>
    <row r="9" spans="1:25" x14ac:dyDescent="0.2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14"/>
    </row>
    <row r="10" spans="1:25" x14ac:dyDescent="0.2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14"/>
    </row>
    <row r="11" spans="1:25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14"/>
    </row>
    <row r="12" spans="1:25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Y12" s="14"/>
    </row>
    <row r="13" spans="1:25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Y13" s="14"/>
    </row>
    <row r="14" spans="1:25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Y14" s="14"/>
    </row>
    <row r="15" spans="1:25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14"/>
    </row>
    <row r="16" spans="1:25" x14ac:dyDescent="0.2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14"/>
    </row>
    <row r="17" spans="2:25" x14ac:dyDescent="0.25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Y17" s="14"/>
    </row>
    <row r="18" spans="2:25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2:25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2:25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2:25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2:25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2:25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2:25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2:25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2:25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2:25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2:25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2:25" x14ac:dyDescent="0.2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2:25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2:25" x14ac:dyDescent="0.25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2:25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2:23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2:23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2:23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2:23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2:23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2:23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2:23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2:23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2:23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2:23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2:23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2:23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2:23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2:23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2:23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2:23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2:23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2:23" x14ac:dyDescent="0.2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</sheetData>
  <mergeCells count="12">
    <mergeCell ref="T2:U2"/>
    <mergeCell ref="V2:W2"/>
    <mergeCell ref="C1:H1"/>
    <mergeCell ref="K1:P1"/>
    <mergeCell ref="R1:W1"/>
    <mergeCell ref="C2:D2"/>
    <mergeCell ref="E2:F2"/>
    <mergeCell ref="G2:H2"/>
    <mergeCell ref="K2:L2"/>
    <mergeCell ref="M2:N2"/>
    <mergeCell ref="O2:P2"/>
    <mergeCell ref="R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B1" workbookViewId="0">
      <selection activeCell="F10" sqref="F10"/>
    </sheetView>
  </sheetViews>
  <sheetFormatPr defaultRowHeight="15" x14ac:dyDescent="0.25"/>
  <cols>
    <col min="2" max="2" width="23.140625" bestFit="1" customWidth="1"/>
    <col min="3" max="3" width="18.5703125" bestFit="1" customWidth="1"/>
    <col min="4" max="4" width="12" bestFit="1" customWidth="1"/>
    <col min="6" max="6" width="21.85546875" bestFit="1" customWidth="1"/>
    <col min="7" max="7" width="14.140625" bestFit="1" customWidth="1"/>
    <col min="8" max="8" width="6.28515625" bestFit="1" customWidth="1"/>
    <col min="11" max="13" width="18" customWidth="1"/>
    <col min="14" max="14" width="14.140625" bestFit="1" customWidth="1"/>
    <col min="15" max="16" width="14.140625" customWidth="1"/>
    <col min="18" max="18" width="15.7109375" bestFit="1" customWidth="1"/>
  </cols>
  <sheetData>
    <row r="1" spans="1:19" ht="15" customHeight="1" x14ac:dyDescent="0.25">
      <c r="B1" s="222" t="s">
        <v>3</v>
      </c>
      <c r="C1" s="222"/>
      <c r="D1" s="222"/>
      <c r="F1" s="223" t="s">
        <v>4</v>
      </c>
      <c r="G1" s="223"/>
      <c r="H1" s="223"/>
      <c r="K1" s="224" t="str">
        <f>B2</f>
        <v xml:space="preserve">     дальнее зарубежье</v>
      </c>
      <c r="L1" s="224"/>
      <c r="M1" s="224"/>
      <c r="N1" s="224" t="str">
        <f>C2</f>
        <v>ДЗ (без Китая)</v>
      </c>
      <c r="O1" s="224"/>
      <c r="P1" s="224"/>
      <c r="Q1" s="224" t="str">
        <f>D2</f>
        <v>Китай</v>
      </c>
      <c r="R1" s="224"/>
      <c r="S1" s="224"/>
    </row>
    <row r="2" spans="1:19" ht="30" customHeight="1" x14ac:dyDescent="0.25">
      <c r="B2" s="2" t="s">
        <v>5</v>
      </c>
      <c r="C2" s="3" t="s">
        <v>6</v>
      </c>
      <c r="D2" s="3" t="s">
        <v>7</v>
      </c>
      <c r="F2" s="4" t="str">
        <f>B2</f>
        <v xml:space="preserve">     дальнее зарубежье</v>
      </c>
      <c r="G2" s="4" t="str">
        <f>C2</f>
        <v>ДЗ (без Китая)</v>
      </c>
      <c r="H2" s="4" t="str">
        <f>D2</f>
        <v>Китай</v>
      </c>
      <c r="M2" s="5"/>
      <c r="P2" s="5"/>
    </row>
    <row r="3" spans="1:19" x14ac:dyDescent="0.25">
      <c r="A3" s="6" t="s">
        <v>8</v>
      </c>
      <c r="B3" s="7">
        <v>37.453385595999997</v>
      </c>
      <c r="C3" s="7">
        <v>33.681439396000002</v>
      </c>
      <c r="D3" s="7">
        <v>3.7719461999999999</v>
      </c>
      <c r="F3" s="7">
        <v>736.21030517798761</v>
      </c>
      <c r="G3" s="7">
        <v>794.76688798457542</v>
      </c>
      <c r="H3" s="7">
        <v>213.33169279561838</v>
      </c>
      <c r="J3" s="8">
        <v>44927</v>
      </c>
      <c r="K3">
        <f>L5/3</f>
        <v>199.84779908630674</v>
      </c>
    </row>
    <row r="4" spans="1:19" x14ac:dyDescent="0.25">
      <c r="A4" s="9" t="s">
        <v>9</v>
      </c>
      <c r="B4" s="7">
        <v>29.266807071999999</v>
      </c>
      <c r="C4" s="7">
        <v>25.492959427999999</v>
      </c>
      <c r="D4" s="7">
        <v>3.7738476439999999</v>
      </c>
      <c r="F4" s="7">
        <v>819.83591405826462</v>
      </c>
      <c r="G4" s="7">
        <v>904.38167443664133</v>
      </c>
      <c r="H4" s="7">
        <v>248.71544432703655</v>
      </c>
      <c r="J4" s="8">
        <v>44958</v>
      </c>
    </row>
    <row r="5" spans="1:19" x14ac:dyDescent="0.25">
      <c r="A5" s="9" t="s">
        <v>10</v>
      </c>
      <c r="B5" s="7">
        <v>18.070430393999999</v>
      </c>
      <c r="C5" s="7">
        <v>14.424083021</v>
      </c>
      <c r="D5" s="7">
        <v>3.6463473729999998</v>
      </c>
      <c r="F5" s="7">
        <v>1190.9081081447539</v>
      </c>
      <c r="G5" s="7">
        <v>1414.7683071665538</v>
      </c>
      <c r="H5" s="7">
        <v>305.37039999946273</v>
      </c>
      <c r="J5" s="8">
        <v>44986</v>
      </c>
      <c r="L5" s="10">
        <v>599.54339725892021</v>
      </c>
      <c r="M5" s="10"/>
      <c r="O5" s="10">
        <v>733.41635919244152</v>
      </c>
      <c r="P5" s="10"/>
      <c r="Q5" s="10"/>
      <c r="R5" s="10">
        <v>330.74872276922798</v>
      </c>
      <c r="S5" s="10"/>
    </row>
    <row r="6" spans="1:19" x14ac:dyDescent="0.25">
      <c r="A6" s="9" t="s">
        <v>11</v>
      </c>
      <c r="B6" s="7">
        <v>14.492367006</v>
      </c>
      <c r="C6" s="7">
        <v>10.285027474</v>
      </c>
      <c r="D6" s="7">
        <v>4.2073395319999998</v>
      </c>
      <c r="F6" s="7">
        <v>945.82653633081748</v>
      </c>
      <c r="G6" s="7">
        <v>1195.674285634874</v>
      </c>
      <c r="H6" s="7">
        <v>335.06266848396587</v>
      </c>
      <c r="J6" s="8">
        <v>45017</v>
      </c>
    </row>
    <row r="7" spans="1:19" x14ac:dyDescent="0.25">
      <c r="A7" s="11">
        <v>44986</v>
      </c>
      <c r="B7" s="7">
        <v>21.752475247524753</v>
      </c>
      <c r="C7" s="7">
        <v>14.449920223962604</v>
      </c>
      <c r="D7" s="7">
        <v>7.3025550235621495</v>
      </c>
      <c r="F7" s="7">
        <v>674.74846105262088</v>
      </c>
      <c r="G7" s="7">
        <v>853.21930924707249</v>
      </c>
      <c r="H7" s="7">
        <v>321.5995275092489</v>
      </c>
      <c r="J7" s="8">
        <v>45047</v>
      </c>
    </row>
    <row r="8" spans="1:19" x14ac:dyDescent="0.25">
      <c r="A8" s="12">
        <v>45078</v>
      </c>
      <c r="B8" s="7">
        <v>22.181518151815183</v>
      </c>
      <c r="C8" s="7">
        <v>17.29427419292815</v>
      </c>
      <c r="D8" s="7">
        <v>4.8872439588870318</v>
      </c>
      <c r="F8" s="7">
        <v>626.81666470296034</v>
      </c>
      <c r="G8" s="7">
        <v>716.70421976754085</v>
      </c>
      <c r="H8" s="7">
        <v>308.73554640887892</v>
      </c>
      <c r="J8" s="8">
        <v>45078</v>
      </c>
      <c r="L8" s="10">
        <v>389.43772402683669</v>
      </c>
      <c r="M8" s="10"/>
      <c r="O8" s="10">
        <v>445.74092857810939</v>
      </c>
      <c r="P8" s="10"/>
      <c r="Q8" s="10"/>
      <c r="R8" s="10">
        <v>290.28375418471967</v>
      </c>
      <c r="S8" s="10"/>
    </row>
    <row r="9" spans="1:19" x14ac:dyDescent="0.25">
      <c r="A9" s="11">
        <v>45170</v>
      </c>
      <c r="B9" s="7">
        <v>13.343234323432343</v>
      </c>
      <c r="C9" s="7">
        <v>7.8590377851059436</v>
      </c>
      <c r="D9" s="7">
        <v>5.4841965383263993</v>
      </c>
      <c r="F9" s="7">
        <v>500.04521515276394</v>
      </c>
      <c r="G9" s="7">
        <v>644.3170935710192</v>
      </c>
      <c r="H9" s="7">
        <v>293.29876908843494</v>
      </c>
      <c r="J9" s="8">
        <v>45108</v>
      </c>
    </row>
    <row r="10" spans="1:19" x14ac:dyDescent="0.25">
      <c r="A10" s="12">
        <v>45261</v>
      </c>
      <c r="B10" s="7">
        <v>20.722772277227719</v>
      </c>
      <c r="C10" s="7">
        <v>16.3967677980033</v>
      </c>
      <c r="D10" s="7">
        <v>4.3260044792244194</v>
      </c>
      <c r="F10" s="7">
        <v>564.1049311660579</v>
      </c>
      <c r="G10" s="7">
        <v>637.87392263530899</v>
      </c>
      <c r="H10" s="7">
        <v>284.49980601578187</v>
      </c>
      <c r="J10" s="8">
        <v>45139</v>
      </c>
    </row>
    <row r="11" spans="1:19" x14ac:dyDescent="0.25">
      <c r="A11" s="11">
        <v>45352</v>
      </c>
      <c r="B11" s="7">
        <v>23.704620462046201</v>
      </c>
      <c r="C11" s="7">
        <v>13.746590884461451</v>
      </c>
      <c r="D11" s="7">
        <v>9.9580295775847496</v>
      </c>
      <c r="F11" s="7">
        <v>485.18579923930929</v>
      </c>
      <c r="G11" s="7">
        <v>634.68455302213249</v>
      </c>
      <c r="H11" s="7">
        <v>278.80980989546623</v>
      </c>
      <c r="J11" s="8">
        <v>45170</v>
      </c>
      <c r="L11" s="10">
        <v>375.38375469755869</v>
      </c>
      <c r="M11" s="10"/>
      <c r="O11" s="10">
        <v>425.83776613613401</v>
      </c>
      <c r="P11" s="10"/>
      <c r="Q11" s="10"/>
      <c r="R11" s="10">
        <v>285.80051248554707</v>
      </c>
      <c r="S11" s="10"/>
    </row>
    <row r="12" spans="1:19" x14ac:dyDescent="0.25">
      <c r="A12" s="12">
        <v>45444</v>
      </c>
      <c r="B12" s="7">
        <v>24.172167216721668</v>
      </c>
      <c r="C12" s="7">
        <v>17.507743636421168</v>
      </c>
      <c r="D12" s="7">
        <v>6.6644235803004985</v>
      </c>
      <c r="F12" s="7">
        <v>529.97350335287024</v>
      </c>
      <c r="G12" s="7">
        <v>627.70302293888903</v>
      </c>
      <c r="H12" s="7">
        <v>273.2336136975569</v>
      </c>
      <c r="J12" s="8">
        <v>45200</v>
      </c>
    </row>
    <row r="13" spans="1:19" x14ac:dyDescent="0.25">
      <c r="A13" s="11">
        <v>45536</v>
      </c>
      <c r="B13" s="7">
        <v>14.54070407040704</v>
      </c>
      <c r="C13" s="7">
        <v>7.0622542454164954</v>
      </c>
      <c r="D13" s="7">
        <v>7.4784498249905447</v>
      </c>
      <c r="F13" s="7">
        <v>441.06048159644729</v>
      </c>
      <c r="G13" s="7">
        <v>624.56450782419461</v>
      </c>
      <c r="H13" s="7">
        <v>267.76894142360578</v>
      </c>
      <c r="J13" s="8">
        <v>45231</v>
      </c>
    </row>
    <row r="14" spans="1:19" x14ac:dyDescent="0.25">
      <c r="A14" s="12">
        <v>45627</v>
      </c>
      <c r="B14" s="7">
        <v>22.582508250825079</v>
      </c>
      <c r="C14" s="7">
        <v>16.68341123370087</v>
      </c>
      <c r="D14" s="7">
        <v>5.8990970171242081</v>
      </c>
      <c r="F14" s="7">
        <v>520.73366382643371</v>
      </c>
      <c r="G14" s="7">
        <v>612.07321766771065</v>
      </c>
      <c r="H14" s="7">
        <v>262.41356259513367</v>
      </c>
      <c r="J14" s="8">
        <v>45261</v>
      </c>
      <c r="L14" s="10">
        <v>376.40496740677906</v>
      </c>
      <c r="M14" s="10">
        <f>GEOMEAN(L5:L14)</f>
        <v>426.1842203631067</v>
      </c>
      <c r="O14" s="10">
        <v>411.61474816569745</v>
      </c>
      <c r="P14" s="10">
        <f>AVERAGE(O5:O14)</f>
        <v>504.15245051809558</v>
      </c>
      <c r="Q14" s="10"/>
      <c r="R14" s="10">
        <v>282.19798874577532</v>
      </c>
      <c r="S14" s="10">
        <f>AVERAGE(R5:R14)</f>
        <v>297.25774454631755</v>
      </c>
    </row>
    <row r="15" spans="1:19" x14ac:dyDescent="0.25">
      <c r="J15" s="8">
        <v>45292</v>
      </c>
    </row>
    <row r="16" spans="1:19" x14ac:dyDescent="0.25">
      <c r="J16" s="8">
        <v>45323</v>
      </c>
    </row>
    <row r="17" spans="10:19" x14ac:dyDescent="0.25">
      <c r="J17" s="8">
        <v>45352</v>
      </c>
      <c r="L17" s="10">
        <v>360.30594308828023</v>
      </c>
      <c r="M17" s="10"/>
      <c r="O17" s="10">
        <v>429.03320039993775</v>
      </c>
      <c r="P17" s="10"/>
      <c r="Q17" s="10"/>
      <c r="R17" s="10">
        <v>277.58896786278859</v>
      </c>
      <c r="S17" s="10"/>
    </row>
    <row r="18" spans="10:19" x14ac:dyDescent="0.25">
      <c r="J18" s="8">
        <v>45383</v>
      </c>
    </row>
    <row r="19" spans="10:19" x14ac:dyDescent="0.25">
      <c r="J19" s="8">
        <v>45413</v>
      </c>
    </row>
    <row r="20" spans="10:19" x14ac:dyDescent="0.25">
      <c r="J20" s="8">
        <v>45444</v>
      </c>
      <c r="L20" s="10">
        <v>408.37284831610498</v>
      </c>
      <c r="M20" s="10"/>
      <c r="O20" s="10">
        <v>467.27816687832012</v>
      </c>
      <c r="P20" s="10"/>
      <c r="Q20" s="10"/>
      <c r="R20" s="10">
        <v>273.45601739417685</v>
      </c>
      <c r="S20" s="10"/>
    </row>
    <row r="21" spans="10:19" x14ac:dyDescent="0.25">
      <c r="J21" s="8">
        <v>45474</v>
      </c>
    </row>
    <row r="22" spans="10:19" x14ac:dyDescent="0.25">
      <c r="J22" s="8">
        <v>45505</v>
      </c>
    </row>
    <row r="23" spans="10:19" x14ac:dyDescent="0.25">
      <c r="J23" s="8">
        <v>45536</v>
      </c>
      <c r="L23" s="10">
        <v>370.36199843162598</v>
      </c>
      <c r="M23" s="10"/>
      <c r="O23" s="10">
        <v>494.21353582202801</v>
      </c>
      <c r="P23" s="10"/>
      <c r="Q23" s="10"/>
      <c r="R23" s="10">
        <v>268.39087542499266</v>
      </c>
      <c r="S23" s="10"/>
    </row>
    <row r="24" spans="10:19" x14ac:dyDescent="0.25">
      <c r="J24" s="8">
        <v>45566</v>
      </c>
    </row>
    <row r="25" spans="10:19" x14ac:dyDescent="0.25">
      <c r="J25" s="8">
        <v>45597</v>
      </c>
    </row>
    <row r="26" spans="10:19" x14ac:dyDescent="0.25">
      <c r="J26" s="8">
        <v>45627</v>
      </c>
      <c r="L26" s="10">
        <v>456.71285400517678</v>
      </c>
      <c r="M26" s="10">
        <f>AVERAGE(L17:L26)</f>
        <v>398.93841096029701</v>
      </c>
      <c r="O26" s="10">
        <v>535.0267666250769</v>
      </c>
      <c r="P26" s="10">
        <f>AVERAGE(O17:O26)</f>
        <v>481.38791743134072</v>
      </c>
      <c r="Q26" s="10"/>
      <c r="R26" s="10">
        <v>263.61285365272465</v>
      </c>
      <c r="S26" s="10">
        <f>AVERAGE(R17:R26)</f>
        <v>270.76217858367067</v>
      </c>
    </row>
    <row r="27" spans="10:19" x14ac:dyDescent="0.25">
      <c r="J27" s="8">
        <v>45658</v>
      </c>
    </row>
    <row r="28" spans="10:19" x14ac:dyDescent="0.25">
      <c r="J28" s="8">
        <v>45689</v>
      </c>
    </row>
    <row r="29" spans="10:19" x14ac:dyDescent="0.25">
      <c r="J29" s="8">
        <v>45717</v>
      </c>
      <c r="L29" s="10"/>
      <c r="M29" s="10"/>
      <c r="O29" s="10"/>
      <c r="P29" s="10"/>
      <c r="Q29" s="10"/>
      <c r="R29" s="10"/>
    </row>
    <row r="30" spans="10:19" x14ac:dyDescent="0.25">
      <c r="J30" s="8">
        <v>45748</v>
      </c>
    </row>
    <row r="31" spans="10:19" x14ac:dyDescent="0.25">
      <c r="J31" s="8">
        <v>45778</v>
      </c>
    </row>
    <row r="32" spans="10:19" x14ac:dyDescent="0.25">
      <c r="J32" s="8">
        <v>45809</v>
      </c>
      <c r="L32" s="10"/>
      <c r="M32" s="10"/>
      <c r="O32" s="10"/>
      <c r="P32" s="10"/>
      <c r="Q32" s="10"/>
      <c r="R32" s="10"/>
    </row>
    <row r="33" spans="10:18" x14ac:dyDescent="0.25">
      <c r="J33" s="8">
        <v>45839</v>
      </c>
    </row>
    <row r="34" spans="10:18" x14ac:dyDescent="0.25">
      <c r="J34" s="8">
        <v>45870</v>
      </c>
    </row>
    <row r="35" spans="10:18" x14ac:dyDescent="0.25">
      <c r="J35" s="8">
        <v>45901</v>
      </c>
      <c r="L35" s="10"/>
      <c r="M35" s="10"/>
      <c r="O35" s="10"/>
      <c r="P35" s="10"/>
      <c r="Q35" s="10"/>
      <c r="R35" s="10"/>
    </row>
    <row r="36" spans="10:18" x14ac:dyDescent="0.25">
      <c r="J36" s="8">
        <v>45931</v>
      </c>
    </row>
    <row r="37" spans="10:18" x14ac:dyDescent="0.25">
      <c r="J37" s="8">
        <v>45962</v>
      </c>
    </row>
    <row r="38" spans="10:18" x14ac:dyDescent="0.25">
      <c r="J38" s="8">
        <v>45992</v>
      </c>
      <c r="L38" s="10"/>
      <c r="M38" s="10"/>
      <c r="O38" s="10"/>
      <c r="P38" s="10"/>
      <c r="Q38" s="10"/>
      <c r="R38" s="10"/>
    </row>
    <row r="39" spans="10:18" x14ac:dyDescent="0.25">
      <c r="J39" s="8">
        <v>46023</v>
      </c>
    </row>
    <row r="40" spans="10:18" x14ac:dyDescent="0.25">
      <c r="J40" s="8">
        <v>46054</v>
      </c>
    </row>
    <row r="41" spans="10:18" x14ac:dyDescent="0.25">
      <c r="J41" s="8">
        <v>46082</v>
      </c>
      <c r="L41" s="10"/>
      <c r="M41" s="10"/>
      <c r="O41" s="10"/>
      <c r="P41" s="10"/>
      <c r="Q41" s="10"/>
      <c r="R41" s="10"/>
    </row>
    <row r="42" spans="10:18" x14ac:dyDescent="0.25">
      <c r="J42" s="8">
        <v>46113</v>
      </c>
    </row>
    <row r="43" spans="10:18" x14ac:dyDescent="0.25">
      <c r="J43" s="8">
        <v>46143</v>
      </c>
    </row>
    <row r="44" spans="10:18" x14ac:dyDescent="0.25">
      <c r="J44" s="8">
        <v>46174</v>
      </c>
      <c r="L44" s="10"/>
      <c r="M44" s="10"/>
      <c r="O44" s="10"/>
      <c r="P44" s="10"/>
      <c r="Q44" s="10"/>
      <c r="R44" s="10"/>
    </row>
    <row r="45" spans="10:18" x14ac:dyDescent="0.25">
      <c r="J45" s="8">
        <v>46204</v>
      </c>
    </row>
    <row r="46" spans="10:18" x14ac:dyDescent="0.25">
      <c r="J46" s="8">
        <v>46235</v>
      </c>
    </row>
    <row r="47" spans="10:18" x14ac:dyDescent="0.25">
      <c r="J47" s="8">
        <v>46266</v>
      </c>
      <c r="L47" s="10"/>
      <c r="M47" s="10"/>
      <c r="O47" s="10"/>
      <c r="P47" s="10"/>
      <c r="Q47" s="10"/>
      <c r="R47" s="10"/>
    </row>
    <row r="48" spans="10:18" x14ac:dyDescent="0.25">
      <c r="J48" s="8">
        <v>46296</v>
      </c>
    </row>
    <row r="49" spans="10:18" x14ac:dyDescent="0.25">
      <c r="J49" s="8">
        <v>46327</v>
      </c>
    </row>
    <row r="50" spans="10:18" x14ac:dyDescent="0.25">
      <c r="J50" s="8">
        <v>46357</v>
      </c>
      <c r="L50" s="10"/>
      <c r="M50" s="10"/>
      <c r="O50" s="10"/>
      <c r="P50" s="10"/>
      <c r="Q50" s="10"/>
      <c r="R50" s="10"/>
    </row>
  </sheetData>
  <mergeCells count="5">
    <mergeCell ref="B1:D1"/>
    <mergeCell ref="F1:H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Дефл год Базовый_Site</vt:lpstr>
      <vt:lpstr>ИЦП кв Базовый_Site</vt:lpstr>
      <vt:lpstr>Лист3 (2)</vt:lpstr>
      <vt:lpstr>Лист1 (2)</vt:lpstr>
      <vt:lpstr>'Дефл год Базовый_Site'!Заголовки_для_печати</vt:lpstr>
      <vt:lpstr>'ИЦП кв Базовый_Site'!Заголовки_для_печати</vt:lpstr>
      <vt:lpstr>'Дефл год Базовый_Site'!Область_печати</vt:lpstr>
      <vt:lpstr>'ИЦП кв Базовый_Site'!Область_печати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Оксана Александровна</dc:creator>
  <cp:lastModifiedBy>Рудомётов Андрей Александрович</cp:lastModifiedBy>
  <cp:lastPrinted>2024-04-23T14:36:07Z</cp:lastPrinted>
  <dcterms:created xsi:type="dcterms:W3CDTF">2015-06-05T18:19:34Z</dcterms:created>
  <dcterms:modified xsi:type="dcterms:W3CDTF">2025-04-30T09:32:56Z</dcterms:modified>
</cp:coreProperties>
</file>